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120" windowWidth="9795" windowHeight="8580" tabRatio="864" activeTab="0"/>
  </bookViews>
  <sheets>
    <sheet name="Tableau 210" sheetId="1" r:id="rId1"/>
    <sheet name="ILE-DE-FRANCE" sheetId="2" r:id="rId2"/>
    <sheet name="CHAMPAGNE-ARDENNE" sheetId="3" r:id="rId3"/>
    <sheet name="PICARDIE" sheetId="4" r:id="rId4"/>
    <sheet name="HAUTE-NORMANDIE" sheetId="5" r:id="rId5"/>
    <sheet name="CENTRE" sheetId="6" r:id="rId6"/>
    <sheet name="BASSE-NORMANDIE" sheetId="7" r:id="rId7"/>
    <sheet name="BOURGOGNE" sheetId="8" r:id="rId8"/>
    <sheet name="NORD-PAS-DE-CALAIS" sheetId="9" r:id="rId9"/>
    <sheet name="LORRAINE" sheetId="10" r:id="rId10"/>
    <sheet name="ALSACE" sheetId="11" r:id="rId11"/>
    <sheet name="FRANCHE-COMTE" sheetId="12" r:id="rId12"/>
    <sheet name="PAYS DE LA LOIRE" sheetId="13" r:id="rId13"/>
    <sheet name="BRETAGNE" sheetId="14" r:id="rId14"/>
    <sheet name="POITOU-CHARENTES" sheetId="15" r:id="rId15"/>
    <sheet name="AQUITAINE" sheetId="16" r:id="rId16"/>
    <sheet name="MIDI-PYRÉNÉES" sheetId="17" r:id="rId17"/>
    <sheet name="LIMOUSIN" sheetId="18" r:id="rId18"/>
    <sheet name="RHONE-ALPES" sheetId="19" r:id="rId19"/>
    <sheet name="AUVERGNE" sheetId="20" r:id="rId20"/>
    <sheet name="LANGUEDOC-ROUSSILLON" sheetId="21" r:id="rId21"/>
    <sheet name="PACA" sheetId="22" r:id="rId22"/>
    <sheet name="CORSE" sheetId="23" r:id="rId23"/>
    <sheet name="DOM" sheetId="24" r:id="rId24"/>
  </sheets>
  <definedNames>
    <definedName name="_xlnm.Print_Area" localSheetId="10">'ALSACE'!$B$1:$AD$14</definedName>
    <definedName name="_xlnm.Print_Area" localSheetId="15">'AQUITAINE'!$B$1:$AD$17</definedName>
    <definedName name="_xlnm.Print_Area" localSheetId="19">'AUVERGNE'!$B$1:$AD$16</definedName>
    <definedName name="_xlnm.Print_Area" localSheetId="6">'BASSE-NORMANDIE'!$B$1:$AD$15</definedName>
    <definedName name="_xlnm.Print_Area" localSheetId="7">'BOURGOGNE'!$B$1:$AD$16</definedName>
    <definedName name="_xlnm.Print_Area" localSheetId="13">'BRETAGNE'!$B$1:$AD$16</definedName>
    <definedName name="_xlnm.Print_Area" localSheetId="5">'CENTRE'!$B$1:$AD$18</definedName>
    <definedName name="_xlnm.Print_Area" localSheetId="2">'CHAMPAGNE-ARDENNE'!$B$1:$AD$16</definedName>
    <definedName name="_xlnm.Print_Area" localSheetId="22">'CORSE'!$B$1:$AD$14</definedName>
    <definedName name="_xlnm.Print_Area" localSheetId="23">'DOM'!$B$1:$AD$16</definedName>
    <definedName name="_xlnm.Print_Area" localSheetId="11">'FRANCHE-COMTE'!$B$1:$AD$16</definedName>
    <definedName name="_xlnm.Print_Area" localSheetId="4">'HAUTE-NORMANDIE'!$B$1:$AD$14</definedName>
    <definedName name="_xlnm.Print_Area" localSheetId="1">'ILE-DE-FRANCE'!$B$1:$AD$21</definedName>
    <definedName name="_xlnm.Print_Area" localSheetId="20">'LANGUEDOC-ROUSSILLON'!$B$1:$AD$17</definedName>
    <definedName name="_xlnm.Print_Area" localSheetId="17">'LIMOUSIN'!$B$1:$AD$15</definedName>
    <definedName name="_xlnm.Print_Area" localSheetId="9">'LORRAINE'!$B$1:$AD$16</definedName>
    <definedName name="_xlnm.Print_Area" localSheetId="16">'MIDI-PYRÉNÉES'!$B$1:$AD$20</definedName>
    <definedName name="_xlnm.Print_Area" localSheetId="8">'NORD-PAS-DE-CALAIS'!$B$1:$AD$14</definedName>
    <definedName name="_xlnm.Print_Area" localSheetId="21">'PACA'!$B$1:$AD$18</definedName>
    <definedName name="_xlnm.Print_Area" localSheetId="12">'PAYS DE LA LOIRE'!$B$1:$AD$17</definedName>
    <definedName name="_xlnm.Print_Area" localSheetId="3">'PICARDIE'!$B$1:$AD$15</definedName>
    <definedName name="_xlnm.Print_Area" localSheetId="14">'POITOU-CHARENTES'!$B$1:$AD$16</definedName>
    <definedName name="_xlnm.Print_Area" localSheetId="18">'RHONE-ALPES'!$B$1:$AD$20</definedName>
    <definedName name="_xlnm.Print_Area" localSheetId="0">'Tableau 210'!$B$3:$AE$156</definedName>
  </definedNames>
  <calcPr fullCalcOnLoad="1"/>
</workbook>
</file>

<file path=xl/sharedStrings.xml><?xml version="1.0" encoding="utf-8"?>
<sst xmlns="http://schemas.openxmlformats.org/spreadsheetml/2006/main" count="1291" uniqueCount="171">
  <si>
    <t>REGION</t>
  </si>
  <si>
    <t>NOMBRE</t>
  </si>
  <si>
    <t xml:space="preserve">% </t>
  </si>
  <si>
    <t>REVENU</t>
  </si>
  <si>
    <t>%</t>
  </si>
  <si>
    <t>IMPOT</t>
  </si>
  <si>
    <t>IMPOT (1)</t>
  </si>
  <si>
    <t>D'EVOLUTION</t>
  </si>
  <si>
    <t>DU TOTAL</t>
  </si>
  <si>
    <t>TOTAL (M€)</t>
  </si>
  <si>
    <t>MOYEN (€)</t>
  </si>
  <si>
    <t>% D'EVOL.</t>
  </si>
  <si>
    <t>ILE-DE-FRANCE</t>
  </si>
  <si>
    <t>CHAMPAGNE-ARDENNE</t>
  </si>
  <si>
    <t>PICARDIE</t>
  </si>
  <si>
    <t>HAUTE-NORMANDIE</t>
  </si>
  <si>
    <t>CENTRE</t>
  </si>
  <si>
    <t>BASSE-NORMANDIE</t>
  </si>
  <si>
    <t>BOURGOGNE</t>
  </si>
  <si>
    <t>NORD-PAS-DE-CALAIS</t>
  </si>
  <si>
    <t>LORRAINE</t>
  </si>
  <si>
    <t>ALSACE</t>
  </si>
  <si>
    <t>FRANCHE-COMTE</t>
  </si>
  <si>
    <t>PAYS DE LA LOIRE</t>
  </si>
  <si>
    <t>BRETAGNE</t>
  </si>
  <si>
    <t>POITOU-CHARENTES</t>
  </si>
  <si>
    <t>AQUITAINE</t>
  </si>
  <si>
    <t>MIDI-PYRENEES</t>
  </si>
  <si>
    <t>LIMOUSIN</t>
  </si>
  <si>
    <t>RHONE-ALPES</t>
  </si>
  <si>
    <t>AUVERGNE</t>
  </si>
  <si>
    <t>LANGUEDOC-ROUSSILLON</t>
  </si>
  <si>
    <t>PROVENCE-ALPES-COTE -D'AZUR</t>
  </si>
  <si>
    <t>CORSE</t>
  </si>
  <si>
    <t>TOTAL METROPOLE</t>
  </si>
  <si>
    <t>METROPOLE</t>
  </si>
  <si>
    <t>TOTAL  D.O.M.</t>
  </si>
  <si>
    <t>D.O.M.</t>
  </si>
  <si>
    <t>TOTAL FRANCE</t>
  </si>
  <si>
    <t>FRANCE</t>
  </si>
  <si>
    <t>AIN</t>
  </si>
  <si>
    <t>AISNE</t>
  </si>
  <si>
    <t>ALLIER</t>
  </si>
  <si>
    <t>ALPES-DE-HAUTE-PROVENCE</t>
  </si>
  <si>
    <t>HAUTES-ALPES</t>
  </si>
  <si>
    <t>ALPES-MARITIMES</t>
  </si>
  <si>
    <t>ARDECHE</t>
  </si>
  <si>
    <t>ARDENNES</t>
  </si>
  <si>
    <t>ARIEGE</t>
  </si>
  <si>
    <t>AUBE</t>
  </si>
  <si>
    <t>AUDE</t>
  </si>
  <si>
    <t>AVEYRON</t>
  </si>
  <si>
    <t>CALVADOS</t>
  </si>
  <si>
    <t>CANTAL</t>
  </si>
  <si>
    <t>CHARENTE</t>
  </si>
  <si>
    <t>CHARENTE-MARITIME</t>
  </si>
  <si>
    <t>CHER</t>
  </si>
  <si>
    <t>CORREZE</t>
  </si>
  <si>
    <t>2A</t>
  </si>
  <si>
    <t>CORSE-DU-SUD</t>
  </si>
  <si>
    <t>2B</t>
  </si>
  <si>
    <t>HAUTE-CORSE</t>
  </si>
  <si>
    <t>COTE D'OR</t>
  </si>
  <si>
    <t>COTES D'ARMOR</t>
  </si>
  <si>
    <t>CREUSE</t>
  </si>
  <si>
    <t>DORDOGNE</t>
  </si>
  <si>
    <t>DOUBS</t>
  </si>
  <si>
    <t>DROME</t>
  </si>
  <si>
    <t>EURE</t>
  </si>
  <si>
    <t>EURE-ET-LOIR</t>
  </si>
  <si>
    <t>FINISTERE</t>
  </si>
  <si>
    <t>GARD</t>
  </si>
  <si>
    <t>HAUTE-GARONNE</t>
  </si>
  <si>
    <t>GERS</t>
  </si>
  <si>
    <t>GIRONDE</t>
  </si>
  <si>
    <t>HERAULT</t>
  </si>
  <si>
    <t>ILLE-ET-VILAINE</t>
  </si>
  <si>
    <t>INDRE</t>
  </si>
  <si>
    <t>INDRE-ET-LOIRE</t>
  </si>
  <si>
    <t>ISERE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</si>
  <si>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</si>
  <si>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</si>
  <si>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</si>
  <si>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</si>
  <si>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</si>
  <si>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</si>
  <si>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</si>
  <si>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</si>
  <si>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</si>
  <si>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LOZERE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</si>
  <si>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</si>
  <si>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</si>
  <si>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</si>
  <si>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</si>
  <si>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</si>
  <si>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</si>
  <si>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</si>
  <si>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</si>
  <si>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</si>
  <si>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NIEVRE</t>
  </si>
  <si>
    <t>OISE</t>
  </si>
  <si>
    <t>ORNE</t>
  </si>
  <si>
    <t>PAS-DE-CALAIS</t>
  </si>
  <si>
    <t>PUY-DE-DOME</t>
  </si>
  <si>
    <t>PYRENEES-ATLANTIQUES</t>
  </si>
  <si>
    <t>HAUTES-PYRENEES</t>
  </si>
  <si>
    <t>PYRENEES-ORIENTALES</t>
  </si>
  <si>
    <t>BAS-RHIN</t>
  </si>
  <si>
    <t>HAUT-RHIN</t>
  </si>
  <si>
    <t>RHONE</t>
  </si>
  <si>
    <t>HAUTE-SAONE</t>
  </si>
  <si>
    <t>SAONE-ET-LOIRE</t>
  </si>
  <si>
    <t>SARTHE</t>
  </si>
  <si>
    <t xml:space="preserve">SAVOIE </t>
  </si>
  <si>
    <t>HAUTE-SAVOIE</t>
  </si>
  <si>
    <t>D.R.E.S.G.</t>
  </si>
  <si>
    <t>SEINE-MARITIME</t>
  </si>
  <si>
    <t>SEINE-ET-MARNE</t>
  </si>
  <si>
    <t>YVELINES</t>
  </si>
  <si>
    <t>DEUX-SEVRES</t>
  </si>
  <si>
    <t>SOMME</t>
  </si>
  <si>
    <t>TARN</t>
  </si>
  <si>
    <t>TARN-ET-GARONNE</t>
  </si>
  <si>
    <t>VAR</t>
  </si>
  <si>
    <t>VAUCLUSE</t>
  </si>
  <si>
    <t>VENDEE</t>
  </si>
  <si>
    <t>VIENNE</t>
  </si>
  <si>
    <t>HAUTE-VIENNE</t>
  </si>
  <si>
    <t>VOSGES</t>
  </si>
  <si>
    <t xml:space="preserve">YONNE </t>
  </si>
  <si>
    <t>TERRITOIRE DE BELFORT</t>
  </si>
  <si>
    <t>ESSONNE</t>
  </si>
  <si>
    <t>SEINE-SAINT-DENIS</t>
  </si>
  <si>
    <t>VAL-DE-MARNE</t>
  </si>
  <si>
    <t>VAL-D'OISE</t>
  </si>
  <si>
    <t>GUADELOUPE</t>
  </si>
  <si>
    <t>MARTINIQUE</t>
  </si>
  <si>
    <t>GUYANE</t>
  </si>
  <si>
    <t>LA REUNION</t>
  </si>
  <si>
    <t>EN EUROS</t>
  </si>
  <si>
    <t>Nombre articles</t>
  </si>
  <si>
    <t>REVENUS</t>
  </si>
  <si>
    <t>IMPOT MOYEN</t>
  </si>
  <si>
    <t>REVENU MOYEN</t>
  </si>
  <si>
    <t>non imposables</t>
  </si>
  <si>
    <t>imposes</t>
  </si>
  <si>
    <t>ensemble</t>
  </si>
  <si>
    <t>annee N-1</t>
  </si>
  <si>
    <t>année N-1</t>
  </si>
  <si>
    <t>annee N</t>
  </si>
  <si>
    <t>FISCAL MOYEN (€)</t>
  </si>
  <si>
    <t xml:space="preserve">REVENU FISCAL  </t>
  </si>
  <si>
    <t>TOTAL</t>
  </si>
  <si>
    <t>Retour</t>
  </si>
  <si>
    <t>DEPARTEMENTS</t>
  </si>
  <si>
    <t>PARIS</t>
  </si>
  <si>
    <t>HAUTS-DE-SEINE</t>
  </si>
  <si>
    <t>NORD</t>
  </si>
  <si>
    <t>BOUCHES-DU-RHONE</t>
  </si>
  <si>
    <t>DE FOYERS</t>
  </si>
  <si>
    <t>DOM</t>
  </si>
  <si>
    <t>FOYERS FISCAUX IMPOSABLES ET NON IMPOSABLES</t>
  </si>
  <si>
    <t>FOYERS FISCAUX IMPOSABLES</t>
  </si>
  <si>
    <t>FOYERS FISCAUX NON IMPOSABLES</t>
  </si>
  <si>
    <t>(1) Crédits d'impôt remboursés et prime pour l'emploi</t>
  </si>
  <si>
    <t>DEPARTEMENT</t>
  </si>
  <si>
    <t>Source : Fichiers de l'impôt sur les revenus 2007 au 31/12/2008</t>
  </si>
  <si>
    <t>Source : Fichiersde l'impôt sur les revenus 2007 au 31/12/2008</t>
  </si>
  <si>
    <t>Tableau 210</t>
  </si>
  <si>
    <t>Tableau 210 (suite)</t>
  </si>
  <si>
    <t>Tableau 210 (suite et fin)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</si>
</sst>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0"/>
    <numFmt numFmtId="177" formatCode="\1\3\-\1"/>
    <numFmt numFmtId="178" formatCode="\1\3\-\2"/>
    <numFmt numFmtId="179" formatCode="0.0"/>
    <numFmt numFmtId="180" formatCode="0.0;\-0.0"/>
    <numFmt numFmtId="181" formatCode="#,#00.0"/>
    <numFmt numFmtId="182" formatCode="#,##0&quot; F&quot;;\ \-#,##0&quot; F&quot;"/>
    <numFmt numFmtId="183" formatCode="0.000"/>
    <numFmt numFmtId="184" formatCode="#,##0,,"/>
    <numFmt numFmtId="185" formatCode="0.0000"/>
    <numFmt numFmtId="186" formatCode="dd/mmm/yy"/>
    <numFmt numFmtId="187" formatCode="dd/mmm"/>
    <numFmt numFmtId="188" formatCode="mmm/yy"/>
    <numFmt numFmtId="189" formatCode="0.0%"/>
    <numFmt numFmtId="190" formatCode="#,##0.0"/>
    <numFmt numFmtId="191" formatCode="0.00;\-0.00"/>
    <numFmt numFmtId="192" formatCode="0;\-0"/>
    <numFmt numFmtId="193" formatCode="&quot;Vrai&quot;;&quot;Vrai&quot;;&quot;Faux&quot;"/>
    <numFmt numFmtId="194" formatCode="&quot;Actif&quot;;&quot;Actif&quot;;&quot;Inactif&quot;"/>
    <numFmt numFmtId="195" formatCode="#,##0;[Red]#,##0"/>
    <numFmt numFmtId="196" formatCode="0.00;[Red]0.00"/>
  </numFmts>
  <fonts count="24">
    <font>
      <sz val="10"/>
      <name val="Arial"/>
      <family val="0"/>
    </font>
    <font>
      <sz val="10"/>
      <name val="Times New Roman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Times New Roman"/>
      <family val="1"/>
    </font>
    <font>
      <sz val="9"/>
      <color indexed="18"/>
      <name val="Arial"/>
      <family val="2"/>
    </font>
    <font>
      <sz val="10"/>
      <color indexed="18"/>
      <name val="Times New Roman"/>
      <family val="0"/>
    </font>
    <font>
      <sz val="9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18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i/>
      <sz val="8"/>
      <name val="Arial"/>
      <family val="2"/>
    </font>
    <font>
      <b/>
      <i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22" applyProtection="1">
      <alignment/>
      <protection locked="0"/>
    </xf>
    <xf numFmtId="179" fontId="1" fillId="0" borderId="0" xfId="22" applyNumberFormat="1" applyProtection="1">
      <alignment/>
      <protection locked="0"/>
    </xf>
    <xf numFmtId="3" fontId="1" fillId="0" borderId="0" xfId="22" applyNumberFormat="1" applyProtection="1">
      <alignment/>
      <protection locked="0"/>
    </xf>
    <xf numFmtId="0" fontId="1" fillId="0" borderId="0" xfId="22" applyFill="1" applyProtection="1">
      <alignment/>
      <protection locked="0"/>
    </xf>
    <xf numFmtId="0" fontId="1" fillId="0" borderId="0" xfId="22">
      <alignment/>
      <protection/>
    </xf>
    <xf numFmtId="0" fontId="2" fillId="0" borderId="0" xfId="22" applyFont="1" applyFill="1" applyProtection="1">
      <alignment/>
      <protection locked="0"/>
    </xf>
    <xf numFmtId="0" fontId="1" fillId="0" borderId="0" xfId="22" applyFill="1" applyAlignment="1" applyProtection="1">
      <alignment vertical="center"/>
      <protection locked="0"/>
    </xf>
    <xf numFmtId="0" fontId="1" fillId="0" borderId="0" xfId="22" applyFill="1" applyBorder="1" applyAlignment="1" applyProtection="1">
      <alignment vertical="center"/>
      <protection locked="0"/>
    </xf>
    <xf numFmtId="3" fontId="1" fillId="0" borderId="0" xfId="22" applyNumberFormat="1" applyFont="1" applyFill="1" applyProtection="1">
      <alignment/>
      <protection locked="0"/>
    </xf>
    <xf numFmtId="3" fontId="1" fillId="0" borderId="0" xfId="22" applyNumberFormat="1" applyFont="1" applyFill="1" applyProtection="1">
      <alignment/>
      <protection locked="0"/>
    </xf>
    <xf numFmtId="3" fontId="1" fillId="0" borderId="0" xfId="22" applyNumberFormat="1" applyFill="1" applyProtection="1">
      <alignment/>
      <protection locked="0"/>
    </xf>
    <xf numFmtId="3" fontId="6" fillId="0" borderId="0" xfId="22" applyNumberFormat="1" applyFont="1" applyFill="1" applyBorder="1" applyProtection="1">
      <alignment/>
      <protection locked="0"/>
    </xf>
    <xf numFmtId="0" fontId="7" fillId="0" borderId="0" xfId="22" applyFont="1" applyProtection="1">
      <alignment/>
      <protection locked="0"/>
    </xf>
    <xf numFmtId="179" fontId="7" fillId="0" borderId="0" xfId="22" applyNumberFormat="1" applyFont="1" applyProtection="1">
      <alignment/>
      <protection locked="0"/>
    </xf>
    <xf numFmtId="3" fontId="7" fillId="0" borderId="0" xfId="22" applyNumberFormat="1" applyFont="1" applyProtection="1">
      <alignment/>
      <protection locked="0"/>
    </xf>
    <xf numFmtId="3" fontId="2" fillId="0" borderId="0" xfId="0" applyNumberFormat="1" applyFont="1" applyFill="1" applyAlignment="1" applyProtection="1">
      <alignment horizontal="center" vertical="center" wrapText="1"/>
      <protection locked="0"/>
    </xf>
    <xf numFmtId="3" fontId="1" fillId="0" borderId="0" xfId="0" applyNumberFormat="1" applyFont="1" applyFill="1" applyAlignment="1" applyProtection="1">
      <alignment horizontal="center" vertical="center" wrapText="1"/>
      <protection locked="0"/>
    </xf>
    <xf numFmtId="3" fontId="1" fillId="0" borderId="0" xfId="0" applyNumberFormat="1" applyFont="1" applyFill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/>
      <protection/>
    </xf>
    <xf numFmtId="0" fontId="9" fillId="0" borderId="0" xfId="15" applyFont="1" applyAlignment="1">
      <alignment/>
    </xf>
    <xf numFmtId="0" fontId="0" fillId="0" borderId="0" xfId="0" applyFill="1" applyAlignment="1">
      <alignment/>
    </xf>
    <xf numFmtId="3" fontId="1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22" applyFont="1" applyFill="1" applyProtection="1">
      <alignment/>
      <protection locked="0"/>
    </xf>
    <xf numFmtId="0" fontId="0" fillId="0" borderId="0" xfId="22" applyFont="1" applyProtection="1">
      <alignment/>
      <protection locked="0"/>
    </xf>
    <xf numFmtId="179" fontId="0" fillId="0" borderId="0" xfId="22" applyNumberFormat="1" applyFont="1" applyProtection="1">
      <alignment/>
      <protection locked="0"/>
    </xf>
    <xf numFmtId="3" fontId="0" fillId="0" borderId="0" xfId="22" applyNumberFormat="1" applyFont="1" applyProtection="1">
      <alignment/>
      <protection locked="0"/>
    </xf>
    <xf numFmtId="0" fontId="0" fillId="0" borderId="0" xfId="22" applyFont="1">
      <alignment/>
      <protection/>
    </xf>
    <xf numFmtId="0" fontId="0" fillId="0" borderId="0" xfId="22" applyFont="1" applyFill="1" applyBorder="1">
      <alignment/>
      <protection/>
    </xf>
    <xf numFmtId="0" fontId="0" fillId="0" borderId="0" xfId="0" applyFont="1" applyAlignment="1">
      <alignment/>
    </xf>
    <xf numFmtId="0" fontId="12" fillId="0" borderId="0" xfId="22" applyFont="1" applyBorder="1" applyAlignment="1" applyProtection="1">
      <alignment vertical="center"/>
      <protection locked="0"/>
    </xf>
    <xf numFmtId="0" fontId="8" fillId="0" borderId="0" xfId="22" applyFont="1" applyBorder="1" applyAlignment="1" applyProtection="1">
      <alignment horizontal="centerContinuous" vertical="center"/>
      <protection locked="0"/>
    </xf>
    <xf numFmtId="0" fontId="8" fillId="0" borderId="0" xfId="22" applyFont="1" applyBorder="1" applyAlignment="1" applyProtection="1">
      <alignment horizontal="centerContinuous"/>
      <protection locked="0"/>
    </xf>
    <xf numFmtId="179" fontId="8" fillId="0" borderId="0" xfId="22" applyNumberFormat="1" applyFont="1" applyBorder="1" applyAlignment="1" applyProtection="1">
      <alignment horizontal="centerContinuous"/>
      <protection locked="0"/>
    </xf>
    <xf numFmtId="3" fontId="8" fillId="0" borderId="0" xfId="22" applyNumberFormat="1" applyFont="1" applyBorder="1" applyAlignment="1" applyProtection="1">
      <alignment horizontal="centerContinuous"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22" fontId="8" fillId="0" borderId="0" xfId="22" applyNumberFormat="1" applyFont="1" applyBorder="1" applyAlignment="1" applyProtection="1">
      <alignment horizontal="left" vertical="center"/>
      <protection locked="0"/>
    </xf>
    <xf numFmtId="0" fontId="8" fillId="0" borderId="0" xfId="22" applyFont="1" applyBorder="1" applyAlignment="1" applyProtection="1">
      <alignment/>
      <protection locked="0"/>
    </xf>
    <xf numFmtId="179" fontId="12" fillId="0" borderId="0" xfId="22" applyNumberFormat="1" applyFont="1" applyBorder="1" applyAlignment="1" applyProtection="1">
      <alignment vertical="center"/>
      <protection locked="0"/>
    </xf>
    <xf numFmtId="179" fontId="8" fillId="0" borderId="0" xfId="22" applyNumberFormat="1" applyFont="1" applyBorder="1" applyAlignment="1" applyProtection="1">
      <alignment/>
      <protection locked="0"/>
    </xf>
    <xf numFmtId="0" fontId="0" fillId="0" borderId="0" xfId="22" applyFont="1" applyAlignment="1" applyProtection="1">
      <alignment/>
      <protection locked="0"/>
    </xf>
    <xf numFmtId="0" fontId="13" fillId="0" borderId="0" xfId="22" applyFont="1" applyBorder="1" applyAlignment="1" applyProtection="1" quotePrefix="1">
      <alignment horizontal="left"/>
      <protection locked="0"/>
    </xf>
    <xf numFmtId="0" fontId="14" fillId="0" borderId="0" xfId="22" applyFont="1" applyBorder="1" applyProtection="1">
      <alignment/>
      <protection locked="0"/>
    </xf>
    <xf numFmtId="179" fontId="14" fillId="0" borderId="0" xfId="22" applyNumberFormat="1" applyFont="1" applyBorder="1" applyProtection="1">
      <alignment/>
      <protection locked="0"/>
    </xf>
    <xf numFmtId="3" fontId="14" fillId="0" borderId="0" xfId="22" applyNumberFormat="1" applyFont="1" applyBorder="1" applyProtection="1">
      <alignment/>
      <protection locked="0"/>
    </xf>
    <xf numFmtId="0" fontId="14" fillId="0" borderId="0" xfId="22" applyFont="1" applyBorder="1" applyAlignment="1" applyProtection="1" quotePrefix="1">
      <alignment horizontal="left"/>
      <protection locked="0"/>
    </xf>
    <xf numFmtId="3" fontId="15" fillId="0" borderId="0" xfId="0" applyNumberFormat="1" applyFont="1" applyFill="1" applyAlignment="1" applyProtection="1">
      <alignment/>
      <protection/>
    </xf>
    <xf numFmtId="0" fontId="16" fillId="0" borderId="0" xfId="22" applyFont="1" applyFill="1" applyProtection="1">
      <alignment/>
      <protection locked="0"/>
    </xf>
    <xf numFmtId="0" fontId="17" fillId="0" borderId="2" xfId="22" applyFont="1" applyBorder="1" applyAlignment="1" applyProtection="1">
      <alignment horizontal="centerContinuous" vertical="center"/>
      <protection locked="0"/>
    </xf>
    <xf numFmtId="0" fontId="17" fillId="0" borderId="3" xfId="22" applyFont="1" applyBorder="1" applyAlignment="1" applyProtection="1">
      <alignment horizontal="centerContinuous" vertical="center" wrapText="1"/>
      <protection locked="0"/>
    </xf>
    <xf numFmtId="0" fontId="17" fillId="0" borderId="2" xfId="22" applyFont="1" applyBorder="1" applyAlignment="1" applyProtection="1">
      <alignment horizontal="centerContinuous" vertical="center" wrapText="1"/>
      <protection locked="0"/>
    </xf>
    <xf numFmtId="0" fontId="17" fillId="0" borderId="2" xfId="22" applyFont="1" applyBorder="1" applyAlignment="1" applyProtection="1">
      <alignment vertical="center" wrapText="1"/>
      <protection locked="0"/>
    </xf>
    <xf numFmtId="179" fontId="17" fillId="0" borderId="2" xfId="22" applyNumberFormat="1" applyFont="1" applyBorder="1" applyAlignment="1" applyProtection="1">
      <alignment horizontal="centerContinuous" vertical="center" wrapText="1"/>
      <protection locked="0"/>
    </xf>
    <xf numFmtId="3" fontId="17" fillId="0" borderId="2" xfId="22" applyNumberFormat="1" applyFont="1" applyBorder="1" applyAlignment="1" applyProtection="1">
      <alignment horizontal="centerContinuous" vertical="center" wrapText="1"/>
      <protection locked="0"/>
    </xf>
    <xf numFmtId="179" fontId="17" fillId="0" borderId="2" xfId="22" applyNumberFormat="1" applyFont="1" applyBorder="1" applyAlignment="1" applyProtection="1">
      <alignment vertical="center" wrapText="1"/>
      <protection locked="0"/>
    </xf>
    <xf numFmtId="0" fontId="17" fillId="0" borderId="2" xfId="22" applyFont="1" applyBorder="1" applyAlignment="1" applyProtection="1">
      <alignment horizontal="center" vertical="center"/>
      <protection locked="0"/>
    </xf>
    <xf numFmtId="3" fontId="16" fillId="0" borderId="0" xfId="0" applyNumberFormat="1" applyFont="1" applyFill="1" applyAlignment="1" applyProtection="1">
      <alignment horizontal="center" vertical="center" wrapText="1"/>
      <protection locked="0"/>
    </xf>
    <xf numFmtId="3" fontId="16" fillId="0" borderId="0" xfId="0" applyNumberFormat="1" applyFont="1" applyFill="1" applyAlignment="1" applyProtection="1">
      <alignment horizontal="center" vertical="center"/>
      <protection locked="0"/>
    </xf>
    <xf numFmtId="3" fontId="16" fillId="0" borderId="0" xfId="0" applyNumberFormat="1" applyFont="1" applyFill="1" applyBorder="1" applyAlignment="1" applyProtection="1">
      <alignment horizontal="center" vertical="center"/>
      <protection locked="0"/>
    </xf>
    <xf numFmtId="3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2" applyFont="1" applyBorder="1" applyAlignment="1" applyProtection="1">
      <alignment horizontal="centerContinuous" vertical="center"/>
      <protection locked="0"/>
    </xf>
    <xf numFmtId="0" fontId="14" fillId="0" borderId="0" xfId="22" applyFont="1" applyBorder="1" applyAlignment="1" applyProtection="1">
      <alignment horizontal="centerContinuous" vertical="center"/>
      <protection locked="0"/>
    </xf>
    <xf numFmtId="0" fontId="17" fillId="0" borderId="4" xfId="22" applyFont="1" applyBorder="1" applyAlignment="1" applyProtection="1">
      <alignment horizontal="center" wrapText="1"/>
      <protection locked="0"/>
    </xf>
    <xf numFmtId="0" fontId="17" fillId="0" borderId="4" xfId="22" applyFont="1" applyBorder="1" applyAlignment="1" applyProtection="1">
      <alignment horizontal="right" wrapText="1"/>
      <protection locked="0"/>
    </xf>
    <xf numFmtId="0" fontId="17" fillId="0" borderId="0" xfId="22" applyFont="1" applyBorder="1" applyAlignment="1" applyProtection="1">
      <alignment horizontal="right" vertical="top" wrapText="1"/>
      <protection locked="0"/>
    </xf>
    <xf numFmtId="179" fontId="17" fillId="0" borderId="4" xfId="22" applyNumberFormat="1" applyFont="1" applyBorder="1" applyAlignment="1" applyProtection="1">
      <alignment horizontal="center" wrapText="1"/>
      <protection locked="0"/>
    </xf>
    <xf numFmtId="0" fontId="17" fillId="0" borderId="5" xfId="22" applyFont="1" applyBorder="1" applyAlignment="1" applyProtection="1">
      <alignment horizontal="centerContinuous"/>
      <protection locked="0"/>
    </xf>
    <xf numFmtId="3" fontId="17" fillId="0" borderId="5" xfId="22" applyNumberFormat="1" applyFont="1" applyBorder="1" applyAlignment="1" applyProtection="1">
      <alignment horizontal="centerContinuous" wrapText="1"/>
      <protection locked="0"/>
    </xf>
    <xf numFmtId="0" fontId="17" fillId="0" borderId="4" xfId="22" applyFont="1" applyBorder="1" applyAlignment="1" applyProtection="1">
      <alignment wrapText="1"/>
      <protection locked="0"/>
    </xf>
    <xf numFmtId="0" fontId="17" fillId="0" borderId="5" xfId="22" applyFont="1" applyBorder="1" applyAlignment="1" applyProtection="1">
      <alignment horizontal="centerContinuous" wrapText="1"/>
      <protection locked="0"/>
    </xf>
    <xf numFmtId="3" fontId="14" fillId="0" borderId="5" xfId="22" applyNumberFormat="1" applyFont="1" applyBorder="1" applyAlignment="1" applyProtection="1">
      <alignment horizontal="centerContinuous" wrapText="1"/>
      <protection locked="0"/>
    </xf>
    <xf numFmtId="179" fontId="14" fillId="0" borderId="5" xfId="22" applyNumberFormat="1" applyFont="1" applyBorder="1" applyAlignment="1" applyProtection="1">
      <alignment horizontal="centerContinuous" wrapText="1"/>
      <protection locked="0"/>
    </xf>
    <xf numFmtId="179" fontId="14" fillId="0" borderId="0" xfId="22" applyNumberFormat="1" applyFont="1" applyBorder="1" applyAlignment="1" applyProtection="1">
      <alignment horizontal="centerContinuous" wrapText="1"/>
      <protection locked="0"/>
    </xf>
    <xf numFmtId="0" fontId="17" fillId="0" borderId="4" xfId="22" applyFont="1" applyBorder="1" applyAlignment="1" applyProtection="1">
      <alignment horizontal="centerContinuous" wrapText="1"/>
      <protection locked="0"/>
    </xf>
    <xf numFmtId="0" fontId="6" fillId="0" borderId="5" xfId="22" applyFont="1" applyBorder="1" applyAlignment="1" applyProtection="1">
      <alignment horizontal="center" vertical="center"/>
      <protection locked="0"/>
    </xf>
    <xf numFmtId="3" fontId="0" fillId="0" borderId="0" xfId="0" applyNumberFormat="1" applyFont="1" applyFill="1" applyAlignment="1" applyProtection="1">
      <alignment horizontal="center" vertical="center" wrapText="1"/>
      <protection locked="0"/>
    </xf>
    <xf numFmtId="3" fontId="0" fillId="0" borderId="0" xfId="0" applyNumberFormat="1" applyFont="1" applyFill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6" xfId="22" applyFont="1" applyBorder="1" applyAlignment="1" applyProtection="1">
      <alignment horizontal="centerContinuous" vertical="top"/>
      <protection locked="0"/>
    </xf>
    <xf numFmtId="0" fontId="14" fillId="0" borderId="6" xfId="22" applyFont="1" applyBorder="1" applyAlignment="1" applyProtection="1">
      <alignment horizontal="centerContinuous"/>
      <protection locked="0"/>
    </xf>
    <xf numFmtId="0" fontId="17" fillId="0" borderId="6" xfId="22" applyFont="1" applyBorder="1" applyAlignment="1" applyProtection="1">
      <alignment horizontal="center" vertical="top" wrapText="1"/>
      <protection locked="0"/>
    </xf>
    <xf numFmtId="0" fontId="17" fillId="0" borderId="6" xfId="22" applyFont="1" applyBorder="1" applyAlignment="1" applyProtection="1">
      <alignment horizontal="right" vertical="top" wrapText="1"/>
      <protection locked="0"/>
    </xf>
    <xf numFmtId="179" fontId="17" fillId="0" borderId="6" xfId="22" applyNumberFormat="1" applyFont="1" applyBorder="1" applyAlignment="1" applyProtection="1">
      <alignment horizontal="center" vertical="top" wrapText="1"/>
      <protection locked="0"/>
    </xf>
    <xf numFmtId="0" fontId="17" fillId="0" borderId="5" xfId="22" applyFont="1" applyBorder="1" applyAlignment="1" applyProtection="1">
      <alignment horizontal="right" vertical="top" wrapText="1"/>
      <protection locked="0"/>
    </xf>
    <xf numFmtId="3" fontId="17" fillId="0" borderId="6" xfId="22" applyNumberFormat="1" applyFont="1" applyBorder="1" applyAlignment="1" applyProtection="1">
      <alignment horizontal="right" vertical="top" wrapText="1"/>
      <protection locked="0"/>
    </xf>
    <xf numFmtId="179" fontId="17" fillId="0" borderId="6" xfId="22" applyNumberFormat="1" applyFont="1" applyBorder="1" applyAlignment="1" applyProtection="1">
      <alignment horizontal="right" vertical="top" wrapText="1"/>
      <protection locked="0"/>
    </xf>
    <xf numFmtId="0" fontId="0" fillId="0" borderId="0" xfId="22" applyFont="1" applyFill="1" applyAlignment="1" applyProtection="1">
      <alignment vertical="center"/>
      <protection locked="0"/>
    </xf>
    <xf numFmtId="0" fontId="13" fillId="2" borderId="0" xfId="15" applyFont="1" applyFill="1" applyBorder="1" applyAlignment="1" applyProtection="1">
      <alignment horizontal="center" vertical="center"/>
      <protection locked="0"/>
    </xf>
    <xf numFmtId="0" fontId="13" fillId="2" borderId="0" xfId="15" applyFont="1" applyFill="1" applyBorder="1" applyAlignment="1" applyProtection="1">
      <alignment vertical="center"/>
      <protection locked="0"/>
    </xf>
    <xf numFmtId="3" fontId="14" fillId="2" borderId="0" xfId="15" applyNumberFormat="1" applyFont="1" applyFill="1" applyAlignment="1" applyProtection="1">
      <alignment vertical="center"/>
      <protection/>
    </xf>
    <xf numFmtId="179" fontId="14" fillId="2" borderId="0" xfId="15" applyNumberFormat="1" applyFont="1" applyFill="1" applyAlignment="1" applyProtection="1">
      <alignment vertical="center"/>
      <protection/>
    </xf>
    <xf numFmtId="2" fontId="14" fillId="2" borderId="0" xfId="15" applyNumberFormat="1" applyFont="1" applyFill="1" applyAlignment="1" applyProtection="1">
      <alignment vertical="center"/>
      <protection/>
    </xf>
    <xf numFmtId="180" fontId="14" fillId="2" borderId="0" xfId="15" applyNumberFormat="1" applyFont="1" applyFill="1" applyAlignment="1" applyProtection="1">
      <alignment vertical="center"/>
      <protection/>
    </xf>
    <xf numFmtId="179" fontId="14" fillId="2" borderId="0" xfId="15" applyNumberFormat="1" applyFont="1" applyFill="1" applyBorder="1" applyAlignment="1" applyProtection="1">
      <alignment vertical="center"/>
      <protection/>
    </xf>
    <xf numFmtId="3" fontId="14" fillId="2" borderId="0" xfId="15" applyNumberFormat="1" applyFont="1" applyFill="1" applyBorder="1" applyAlignment="1" applyProtection="1">
      <alignment vertical="center"/>
      <protection/>
    </xf>
    <xf numFmtId="0" fontId="14" fillId="2" borderId="0" xfId="15" applyFont="1" applyFill="1" applyBorder="1" applyAlignment="1" applyProtection="1">
      <alignment horizontal="center" vertical="center"/>
      <protection/>
    </xf>
    <xf numFmtId="0" fontId="13" fillId="2" borderId="0" xfId="15" applyFont="1" applyFill="1" applyBorder="1" applyAlignment="1" applyProtection="1">
      <alignment horizontal="center" vertical="center"/>
      <protection/>
    </xf>
    <xf numFmtId="0" fontId="0" fillId="0" borderId="0" xfId="22" applyFont="1" applyFill="1" applyAlignment="1" applyProtection="1">
      <alignment vertical="center"/>
      <protection/>
    </xf>
    <xf numFmtId="0" fontId="0" fillId="0" borderId="0" xfId="22" applyFont="1" applyProtection="1">
      <alignment/>
      <protection/>
    </xf>
    <xf numFmtId="3" fontId="18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 applyProtection="1">
      <alignment vertical="center"/>
      <protection/>
    </xf>
    <xf numFmtId="0" fontId="13" fillId="0" borderId="0" xfId="15" applyFont="1" applyBorder="1" applyAlignment="1" applyProtection="1">
      <alignment horizontal="center" vertical="center"/>
      <protection locked="0"/>
    </xf>
    <xf numFmtId="0" fontId="13" fillId="0" borderId="0" xfId="15" applyFont="1" applyBorder="1" applyAlignment="1" applyProtection="1">
      <alignment vertical="center"/>
      <protection locked="0"/>
    </xf>
    <xf numFmtId="3" fontId="14" fillId="0" borderId="0" xfId="15" applyNumberFormat="1" applyFont="1" applyAlignment="1" applyProtection="1">
      <alignment vertical="center"/>
      <protection/>
    </xf>
    <xf numFmtId="179" fontId="14" fillId="0" borderId="0" xfId="15" applyNumberFormat="1" applyFont="1" applyAlignment="1" applyProtection="1">
      <alignment vertical="center"/>
      <protection/>
    </xf>
    <xf numFmtId="180" fontId="14" fillId="0" borderId="0" xfId="15" applyNumberFormat="1" applyFont="1" applyFill="1" applyAlignment="1" applyProtection="1">
      <alignment vertical="center"/>
      <protection/>
    </xf>
    <xf numFmtId="179" fontId="14" fillId="0" borderId="0" xfId="15" applyNumberFormat="1" applyFont="1" applyBorder="1" applyAlignment="1" applyProtection="1">
      <alignment vertical="center"/>
      <protection/>
    </xf>
    <xf numFmtId="3" fontId="14" fillId="0" borderId="0" xfId="15" applyNumberFormat="1" applyFont="1" applyBorder="1" applyAlignment="1" applyProtection="1">
      <alignment vertical="center"/>
      <protection/>
    </xf>
    <xf numFmtId="179" fontId="14" fillId="0" borderId="0" xfId="15" applyNumberFormat="1" applyFont="1" applyFill="1" applyBorder="1" applyAlignment="1" applyProtection="1">
      <alignment vertical="center"/>
      <protection/>
    </xf>
    <xf numFmtId="180" fontId="14" fillId="0" borderId="0" xfId="15" applyNumberFormat="1" applyFont="1" applyAlignment="1" applyProtection="1">
      <alignment vertical="center"/>
      <protection/>
    </xf>
    <xf numFmtId="0" fontId="14" fillId="0" borderId="0" xfId="15" applyFont="1" applyBorder="1" applyAlignment="1" applyProtection="1">
      <alignment horizontal="center" vertical="center"/>
      <protection/>
    </xf>
    <xf numFmtId="0" fontId="13" fillId="0" borderId="0" xfId="15" applyFont="1" applyBorder="1" applyAlignment="1" applyProtection="1">
      <alignment horizontal="center" vertical="center"/>
      <protection/>
    </xf>
    <xf numFmtId="0" fontId="14" fillId="0" borderId="6" xfId="22" applyFont="1" applyBorder="1" applyAlignment="1" applyProtection="1">
      <alignment vertical="center"/>
      <protection locked="0"/>
    </xf>
    <xf numFmtId="0" fontId="14" fillId="0" borderId="6" xfId="22" applyFont="1" applyBorder="1" applyAlignment="1" applyProtection="1">
      <alignment vertical="center"/>
      <protection/>
    </xf>
    <xf numFmtId="180" fontId="14" fillId="0" borderId="6" xfId="22" applyNumberFormat="1" applyFont="1" applyBorder="1" applyAlignment="1" applyProtection="1">
      <alignment vertical="center"/>
      <protection/>
    </xf>
    <xf numFmtId="179" fontId="14" fillId="0" borderId="6" xfId="22" applyNumberFormat="1" applyFont="1" applyBorder="1" applyAlignment="1" applyProtection="1">
      <alignment vertical="center"/>
      <protection/>
    </xf>
    <xf numFmtId="3" fontId="14" fillId="0" borderId="6" xfId="22" applyNumberFormat="1" applyFont="1" applyBorder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 locked="0"/>
    </xf>
    <xf numFmtId="3" fontId="19" fillId="0" borderId="0" xfId="22" applyNumberFormat="1" applyFont="1" applyBorder="1" applyAlignment="1" applyProtection="1">
      <alignment vertical="center"/>
      <protection/>
    </xf>
    <xf numFmtId="179" fontId="19" fillId="0" borderId="0" xfId="22" applyNumberFormat="1" applyFont="1" applyBorder="1" applyAlignment="1" applyProtection="1">
      <alignment vertical="center"/>
      <protection/>
    </xf>
    <xf numFmtId="180" fontId="19" fillId="0" borderId="0" xfId="22" applyNumberFormat="1" applyFont="1" applyFill="1" applyAlignment="1" applyProtection="1">
      <alignment vertical="center"/>
      <protection/>
    </xf>
    <xf numFmtId="179" fontId="19" fillId="0" borderId="0" xfId="22" applyNumberFormat="1" applyFont="1" applyFill="1" applyBorder="1" applyAlignment="1" applyProtection="1">
      <alignment vertical="center"/>
      <protection/>
    </xf>
    <xf numFmtId="180" fontId="19" fillId="0" borderId="0" xfId="22" applyNumberFormat="1" applyFont="1" applyBorder="1" applyAlignment="1" applyProtection="1">
      <alignment vertical="center"/>
      <protection/>
    </xf>
    <xf numFmtId="0" fontId="19" fillId="0" borderId="0" xfId="22" applyFont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>
      <alignment vertical="center"/>
      <protection/>
    </xf>
    <xf numFmtId="3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15" applyFont="1" applyBorder="1" applyAlignment="1" applyProtection="1">
      <alignment vertical="center"/>
      <protection locked="0"/>
    </xf>
    <xf numFmtId="180" fontId="14" fillId="0" borderId="0" xfId="15" applyNumberFormat="1" applyFont="1" applyBorder="1" applyAlignment="1" applyProtection="1">
      <alignment vertical="center"/>
      <protection/>
    </xf>
    <xf numFmtId="0" fontId="21" fillId="0" borderId="0" xfId="15" applyFont="1" applyBorder="1" applyAlignment="1" applyProtection="1">
      <alignment vertical="center"/>
      <protection/>
    </xf>
    <xf numFmtId="3" fontId="20" fillId="0" borderId="0" xfId="0" applyNumberFormat="1" applyFont="1" applyBorder="1" applyAlignment="1" applyProtection="1">
      <alignment vertical="center"/>
      <protection/>
    </xf>
    <xf numFmtId="0" fontId="13" fillId="0" borderId="7" xfId="22" applyFont="1" applyBorder="1" applyAlignment="1" applyProtection="1">
      <alignment vertical="center"/>
      <protection locked="0"/>
    </xf>
    <xf numFmtId="3" fontId="13" fillId="0" borderId="7" xfId="22" applyNumberFormat="1" applyFont="1" applyBorder="1" applyAlignment="1" applyProtection="1">
      <alignment vertical="center"/>
      <protection/>
    </xf>
    <xf numFmtId="179" fontId="13" fillId="0" borderId="7" xfId="22" applyNumberFormat="1" applyFont="1" applyBorder="1" applyAlignment="1" applyProtection="1">
      <alignment vertical="center"/>
      <protection/>
    </xf>
    <xf numFmtId="180" fontId="13" fillId="0" borderId="7" xfId="22" applyNumberFormat="1" applyFont="1" applyFill="1" applyBorder="1" applyAlignment="1" applyProtection="1">
      <alignment vertical="center"/>
      <protection/>
    </xf>
    <xf numFmtId="179" fontId="13" fillId="0" borderId="7" xfId="22" applyNumberFormat="1" applyFont="1" applyFill="1" applyBorder="1" applyAlignment="1" applyProtection="1">
      <alignment vertical="center"/>
      <protection/>
    </xf>
    <xf numFmtId="180" fontId="13" fillId="0" borderId="7" xfId="22" applyNumberFormat="1" applyFont="1" applyBorder="1" applyAlignment="1" applyProtection="1">
      <alignment vertical="center"/>
      <protection/>
    </xf>
    <xf numFmtId="0" fontId="13" fillId="0" borderId="7" xfId="22" applyFont="1" applyBorder="1" applyAlignment="1" applyProtection="1">
      <alignment horizontal="center" vertical="center"/>
      <protection/>
    </xf>
    <xf numFmtId="0" fontId="13" fillId="0" borderId="7" xfId="22" applyFont="1" applyBorder="1" applyAlignment="1" applyProtection="1">
      <alignment vertical="center"/>
      <protection/>
    </xf>
    <xf numFmtId="3" fontId="22" fillId="0" borderId="7" xfId="0" applyNumberFormat="1" applyFont="1" applyFill="1" applyBorder="1" applyAlignment="1" applyProtection="1">
      <alignment vertical="center"/>
      <protection/>
    </xf>
    <xf numFmtId="3" fontId="15" fillId="0" borderId="7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vertical="center"/>
      <protection/>
    </xf>
    <xf numFmtId="0" fontId="13" fillId="0" borderId="0" xfId="22" applyFont="1" applyBorder="1" applyAlignment="1" applyProtection="1">
      <alignment vertical="center"/>
      <protection locked="0"/>
    </xf>
    <xf numFmtId="3" fontId="13" fillId="0" borderId="0" xfId="22" applyNumberFormat="1" applyFont="1" applyBorder="1" applyAlignment="1" applyProtection="1">
      <alignment vertical="center"/>
      <protection/>
    </xf>
    <xf numFmtId="179" fontId="14" fillId="0" borderId="0" xfId="22" applyNumberFormat="1" applyFont="1" applyBorder="1" applyProtection="1">
      <alignment/>
      <protection/>
    </xf>
    <xf numFmtId="3" fontId="14" fillId="0" borderId="0" xfId="22" applyNumberFormat="1" applyFont="1" applyBorder="1" applyProtection="1">
      <alignment/>
      <protection/>
    </xf>
    <xf numFmtId="179" fontId="13" fillId="0" borderId="0" xfId="22" applyNumberFormat="1" applyFont="1" applyBorder="1" applyAlignment="1" applyProtection="1">
      <alignment vertical="center"/>
      <protection/>
    </xf>
    <xf numFmtId="0" fontId="13" fillId="0" borderId="0" xfId="22" applyFont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4" fillId="0" borderId="0" xfId="22" applyFont="1" applyBorder="1" applyProtection="1">
      <alignment/>
      <protection/>
    </xf>
    <xf numFmtId="0" fontId="17" fillId="0" borderId="0" xfId="22" applyFont="1" applyBorder="1" applyAlignment="1" applyProtection="1">
      <alignment horizontal="center" vertical="top" wrapText="1"/>
      <protection locked="0"/>
    </xf>
    <xf numFmtId="176" fontId="13" fillId="2" borderId="0" xfId="22" applyNumberFormat="1" applyFont="1" applyFill="1" applyBorder="1" applyAlignment="1" applyProtection="1">
      <alignment horizontal="center" vertical="center"/>
      <protection locked="0"/>
    </xf>
    <xf numFmtId="0" fontId="13" fillId="2" borderId="0" xfId="22" applyFont="1" applyFill="1" applyBorder="1" applyAlignment="1" applyProtection="1">
      <alignment vertical="center"/>
      <protection locked="0"/>
    </xf>
    <xf numFmtId="3" fontId="14" fillId="2" borderId="0" xfId="22" applyNumberFormat="1" applyFont="1" applyFill="1" applyAlignment="1" applyProtection="1">
      <alignment vertical="center"/>
      <protection/>
    </xf>
    <xf numFmtId="179" fontId="14" fillId="2" borderId="0" xfId="22" applyNumberFormat="1" applyFont="1" applyFill="1" applyAlignment="1" applyProtection="1">
      <alignment vertical="center"/>
      <protection/>
    </xf>
    <xf numFmtId="2" fontId="14" fillId="2" borderId="0" xfId="22" applyNumberFormat="1" applyFont="1" applyFill="1" applyAlignment="1" applyProtection="1">
      <alignment vertical="center"/>
      <protection/>
    </xf>
    <xf numFmtId="180" fontId="14" fillId="2" borderId="0" xfId="22" applyNumberFormat="1" applyFont="1" applyFill="1" applyAlignment="1" applyProtection="1">
      <alignment vertical="center"/>
      <protection/>
    </xf>
    <xf numFmtId="179" fontId="14" fillId="2" borderId="0" xfId="22" applyNumberFormat="1" applyFont="1" applyFill="1" applyBorder="1" applyAlignment="1" applyProtection="1">
      <alignment vertical="center"/>
      <protection/>
    </xf>
    <xf numFmtId="3" fontId="14" fillId="2" borderId="0" xfId="22" applyNumberFormat="1" applyFont="1" applyFill="1" applyBorder="1" applyAlignment="1" applyProtection="1">
      <alignment vertical="center"/>
      <protection/>
    </xf>
    <xf numFmtId="0" fontId="13" fillId="2" borderId="0" xfId="22" applyFont="1" applyFill="1" applyBorder="1" applyAlignment="1" applyProtection="1">
      <alignment horizontal="center" vertical="center"/>
      <protection/>
    </xf>
    <xf numFmtId="176" fontId="13" fillId="0" borderId="0" xfId="22" applyNumberFormat="1" applyFont="1" applyBorder="1" applyAlignment="1" applyProtection="1">
      <alignment horizontal="center" vertical="center"/>
      <protection locked="0"/>
    </xf>
    <xf numFmtId="3" fontId="14" fillId="0" borderId="0" xfId="22" applyNumberFormat="1" applyFont="1" applyAlignment="1" applyProtection="1">
      <alignment vertical="center"/>
      <protection/>
    </xf>
    <xf numFmtId="179" fontId="14" fillId="0" borderId="0" xfId="22" applyNumberFormat="1" applyFont="1" applyAlignment="1" applyProtection="1">
      <alignment vertical="center"/>
      <protection/>
    </xf>
    <xf numFmtId="180" fontId="14" fillId="0" borderId="0" xfId="22" applyNumberFormat="1" applyFont="1" applyFill="1" applyAlignment="1" applyProtection="1">
      <alignment vertical="center"/>
      <protection/>
    </xf>
    <xf numFmtId="179" fontId="14" fillId="0" borderId="0" xfId="22" applyNumberFormat="1" applyFont="1" applyBorder="1" applyAlignment="1" applyProtection="1">
      <alignment vertical="center"/>
      <protection/>
    </xf>
    <xf numFmtId="3" fontId="14" fillId="0" borderId="0" xfId="22" applyNumberFormat="1" applyFont="1" applyBorder="1" applyAlignment="1" applyProtection="1">
      <alignment vertical="center"/>
      <protection/>
    </xf>
    <xf numFmtId="179" fontId="14" fillId="0" borderId="0" xfId="22" applyNumberFormat="1" applyFont="1" applyFill="1" applyBorder="1" applyAlignment="1" applyProtection="1">
      <alignment vertical="center"/>
      <protection/>
    </xf>
    <xf numFmtId="180" fontId="14" fillId="0" borderId="0" xfId="22" applyNumberFormat="1" applyFont="1" applyAlignment="1" applyProtection="1">
      <alignment vertical="center"/>
      <protection/>
    </xf>
    <xf numFmtId="0" fontId="13" fillId="0" borderId="0" xfId="22" applyFont="1" applyBorder="1" applyAlignment="1" applyProtection="1">
      <alignment horizontal="center" vertical="center"/>
      <protection locked="0"/>
    </xf>
    <xf numFmtId="0" fontId="13" fillId="2" borderId="0" xfId="22" applyFont="1" applyFill="1" applyBorder="1" applyAlignment="1" applyProtection="1">
      <alignment horizontal="center" vertical="center"/>
      <protection locked="0"/>
    </xf>
    <xf numFmtId="0" fontId="0" fillId="0" borderId="0" xfId="22" applyFont="1" applyFill="1" applyBorder="1" applyAlignment="1" applyProtection="1">
      <alignment vertical="center"/>
      <protection locked="0"/>
    </xf>
    <xf numFmtId="0" fontId="0" fillId="0" borderId="0" xfId="22" applyFont="1" applyFill="1" applyBorder="1" applyAlignment="1" applyProtection="1">
      <alignment vertical="center"/>
      <protection/>
    </xf>
    <xf numFmtId="180" fontId="14" fillId="0" borderId="0" xfId="22" applyNumberFormat="1" applyFont="1" applyBorder="1" applyAlignment="1" applyProtection="1">
      <alignment vertical="center"/>
      <protection/>
    </xf>
    <xf numFmtId="0" fontId="6" fillId="0" borderId="0" xfId="22" applyFont="1" applyBorder="1" applyProtection="1">
      <alignment/>
      <protection locked="0"/>
    </xf>
    <xf numFmtId="190" fontId="0" fillId="0" borderId="0" xfId="0" applyNumberFormat="1" applyFont="1" applyFill="1" applyAlignment="1" applyProtection="1">
      <alignment/>
      <protection locked="0"/>
    </xf>
    <xf numFmtId="0" fontId="16" fillId="0" borderId="0" xfId="22" applyFont="1" applyFill="1" applyAlignment="1" applyProtection="1">
      <alignment vertical="center"/>
      <protection/>
    </xf>
    <xf numFmtId="0" fontId="16" fillId="0" borderId="0" xfId="22" applyFont="1" applyFill="1" applyProtection="1">
      <alignment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190" fontId="19" fillId="0" borderId="0" xfId="22" applyNumberFormat="1" applyFont="1" applyBorder="1" applyAlignment="1" applyProtection="1">
      <alignment vertical="center"/>
      <protection/>
    </xf>
    <xf numFmtId="190" fontId="13" fillId="0" borderId="7" xfId="22" applyNumberFormat="1" applyFont="1" applyBorder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 vertical="center"/>
      <protection/>
    </xf>
    <xf numFmtId="3" fontId="13" fillId="0" borderId="0" xfId="22" applyNumberFormat="1" applyFont="1" applyBorder="1" applyAlignment="1" applyProtection="1">
      <alignment vertical="center"/>
      <protection locked="0"/>
    </xf>
    <xf numFmtId="179" fontId="13" fillId="0" borderId="0" xfId="22" applyNumberFormat="1" applyFont="1" applyBorder="1" applyAlignment="1" applyProtection="1">
      <alignment vertical="center"/>
      <protection locked="0"/>
    </xf>
    <xf numFmtId="2" fontId="13" fillId="0" borderId="0" xfId="22" applyNumberFormat="1" applyFont="1" applyBorder="1" applyAlignment="1" applyProtection="1">
      <alignment vertical="center"/>
      <protection locked="0"/>
    </xf>
    <xf numFmtId="3" fontId="18" fillId="0" borderId="0" xfId="22" applyNumberFormat="1" applyFont="1" applyFill="1" applyBorder="1" applyAlignment="1" applyProtection="1">
      <alignment vertical="center"/>
      <protection/>
    </xf>
    <xf numFmtId="3" fontId="22" fillId="0" borderId="0" xfId="22" applyNumberFormat="1" applyFont="1" applyFill="1" applyBorder="1" applyAlignment="1" applyProtection="1">
      <alignment vertical="center"/>
      <protection/>
    </xf>
    <xf numFmtId="3" fontId="0" fillId="0" borderId="0" xfId="22" applyNumberFormat="1" applyFont="1" applyFill="1" applyAlignment="1" applyProtection="1">
      <alignment vertical="center"/>
      <protection/>
    </xf>
    <xf numFmtId="0" fontId="9" fillId="0" borderId="0" xfId="22" applyFont="1">
      <alignment/>
      <protection/>
    </xf>
    <xf numFmtId="179" fontId="6" fillId="0" borderId="0" xfId="22" applyNumberFormat="1" applyFont="1" applyBorder="1" applyProtection="1">
      <alignment/>
      <protection locked="0"/>
    </xf>
    <xf numFmtId="3" fontId="6" fillId="0" borderId="0" xfId="22" applyNumberFormat="1" applyFont="1" applyBorder="1" applyProtection="1">
      <alignment/>
      <protection locked="0"/>
    </xf>
    <xf numFmtId="3" fontId="0" fillId="0" borderId="0" xfId="22" applyNumberFormat="1" applyFont="1" applyFill="1" applyProtection="1">
      <alignment/>
      <protection locked="0"/>
    </xf>
    <xf numFmtId="0" fontId="9" fillId="0" borderId="0" xfId="22" applyFont="1" applyProtection="1">
      <alignment/>
      <protection locked="0"/>
    </xf>
    <xf numFmtId="179" fontId="9" fillId="0" borderId="0" xfId="22" applyNumberFormat="1" applyFont="1" applyProtection="1">
      <alignment/>
      <protection locked="0"/>
    </xf>
    <xf numFmtId="3" fontId="9" fillId="0" borderId="0" xfId="22" applyNumberFormat="1" applyFont="1" applyProtection="1">
      <alignment/>
      <protection locked="0"/>
    </xf>
    <xf numFmtId="180" fontId="9" fillId="0" borderId="0" xfId="22" applyNumberFormat="1" applyFont="1" applyProtection="1">
      <alignment/>
      <protection locked="0"/>
    </xf>
    <xf numFmtId="0" fontId="13" fillId="0" borderId="0" xfId="0" applyFont="1" applyAlignment="1">
      <alignment/>
    </xf>
    <xf numFmtId="0" fontId="16" fillId="0" borderId="0" xfId="0" applyFont="1" applyFill="1" applyAlignment="1" applyProtection="1">
      <alignment horizontal="center" vertical="center"/>
      <protection locked="0"/>
    </xf>
    <xf numFmtId="0" fontId="14" fillId="0" borderId="0" xfId="22" applyFont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90" fontId="14" fillId="0" borderId="0" xfId="22" applyNumberFormat="1" applyFont="1" applyAlignment="1" applyProtection="1">
      <alignment vertical="center"/>
      <protection/>
    </xf>
    <xf numFmtId="190" fontId="14" fillId="2" borderId="0" xfId="22" applyNumberFormat="1" applyFont="1" applyFill="1" applyAlignment="1" applyProtection="1">
      <alignment vertical="center"/>
      <protection/>
    </xf>
    <xf numFmtId="190" fontId="14" fillId="0" borderId="0" xfId="22" applyNumberFormat="1" applyFont="1" applyBorder="1" applyAlignment="1" applyProtection="1">
      <alignment vertical="center"/>
      <protection/>
    </xf>
    <xf numFmtId="190" fontId="14" fillId="0" borderId="0" xfId="22" applyNumberFormat="1" applyFont="1" applyFill="1" applyBorder="1" applyAlignment="1" applyProtection="1">
      <alignment vertical="center"/>
      <protection/>
    </xf>
    <xf numFmtId="0" fontId="23" fillId="0" borderId="8" xfId="22" applyFont="1" applyFill="1" applyBorder="1" applyAlignment="1" applyProtection="1">
      <alignment horizontal="center" vertical="center"/>
      <protection locked="0"/>
    </xf>
    <xf numFmtId="0" fontId="23" fillId="0" borderId="8" xfId="22" applyFont="1" applyFill="1" applyBorder="1" applyAlignment="1" applyProtection="1">
      <alignment vertical="center"/>
      <protection locked="0"/>
    </xf>
    <xf numFmtId="3" fontId="23" fillId="0" borderId="8" xfId="22" applyNumberFormat="1" applyFont="1" applyFill="1" applyBorder="1" applyAlignment="1" applyProtection="1">
      <alignment vertical="center"/>
      <protection/>
    </xf>
    <xf numFmtId="190" fontId="23" fillId="0" borderId="8" xfId="22" applyNumberFormat="1" applyFont="1" applyFill="1" applyBorder="1" applyAlignment="1" applyProtection="1">
      <alignment vertical="center"/>
      <protection/>
    </xf>
    <xf numFmtId="0" fontId="23" fillId="0" borderId="8" xfId="22" applyFont="1" applyFill="1" applyBorder="1" applyAlignment="1" applyProtection="1">
      <alignment horizontal="center" vertical="center"/>
      <protection/>
    </xf>
    <xf numFmtId="4" fontId="14" fillId="0" borderId="0" xfId="22" applyNumberFormat="1" applyFont="1" applyAlignment="1" applyProtection="1">
      <alignment vertical="center"/>
      <protection/>
    </xf>
    <xf numFmtId="4" fontId="14" fillId="2" borderId="0" xfId="22" applyNumberFormat="1" applyFont="1" applyFill="1" applyAlignment="1" applyProtection="1">
      <alignment vertical="center"/>
      <protection/>
    </xf>
    <xf numFmtId="0" fontId="23" fillId="0" borderId="8" xfId="22" applyFont="1" applyBorder="1" applyAlignment="1" applyProtection="1">
      <alignment horizontal="center" vertical="center"/>
      <protection locked="0"/>
    </xf>
    <xf numFmtId="0" fontId="23" fillId="0" borderId="8" xfId="22" applyFont="1" applyBorder="1" applyAlignment="1" applyProtection="1">
      <alignment vertical="center"/>
      <protection locked="0"/>
    </xf>
    <xf numFmtId="3" fontId="23" fillId="0" borderId="8" xfId="22" applyNumberFormat="1" applyFont="1" applyBorder="1" applyAlignment="1" applyProtection="1">
      <alignment vertical="center"/>
      <protection/>
    </xf>
    <xf numFmtId="190" fontId="23" fillId="0" borderId="8" xfId="22" applyNumberFormat="1" applyFont="1" applyBorder="1" applyAlignment="1" applyProtection="1">
      <alignment vertical="center"/>
      <protection/>
    </xf>
    <xf numFmtId="4" fontId="23" fillId="0" borderId="8" xfId="22" applyNumberFormat="1" applyFont="1" applyBorder="1" applyAlignment="1" applyProtection="1">
      <alignment vertical="center"/>
      <protection/>
    </xf>
    <xf numFmtId="0" fontId="17" fillId="0" borderId="2" xfId="22" applyFont="1" applyBorder="1" applyAlignment="1" applyProtection="1">
      <alignment horizontal="left" vertical="center"/>
      <protection locked="0"/>
    </xf>
    <xf numFmtId="0" fontId="13" fillId="0" borderId="0" xfId="22" applyFont="1" applyFill="1" applyBorder="1" applyAlignment="1" applyProtection="1">
      <alignment horizontal="center" vertical="center"/>
      <protection locked="0"/>
    </xf>
    <xf numFmtId="0" fontId="13" fillId="0" borderId="0" xfId="22" applyFont="1" applyFill="1" applyBorder="1" applyAlignment="1" applyProtection="1">
      <alignment vertical="center"/>
      <protection locked="0"/>
    </xf>
    <xf numFmtId="3" fontId="14" fillId="0" borderId="0" xfId="22" applyNumberFormat="1" applyFont="1" applyFill="1" applyAlignment="1" applyProtection="1">
      <alignment vertical="center"/>
      <protection/>
    </xf>
    <xf numFmtId="190" fontId="14" fillId="0" borderId="0" xfId="22" applyNumberFormat="1" applyFont="1" applyFill="1" applyAlignment="1" applyProtection="1">
      <alignment vertical="center"/>
      <protection/>
    </xf>
    <xf numFmtId="0" fontId="13" fillId="0" borderId="0" xfId="22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Continuous"/>
    </xf>
    <xf numFmtId="190" fontId="13" fillId="0" borderId="0" xfId="22" applyNumberFormat="1" applyFont="1" applyFill="1" applyBorder="1" applyAlignment="1" applyProtection="1">
      <alignment horizontal="center" vertical="center"/>
      <protection/>
    </xf>
    <xf numFmtId="190" fontId="13" fillId="2" borderId="0" xfId="22" applyNumberFormat="1" applyFont="1" applyFill="1" applyBorder="1" applyAlignment="1" applyProtection="1">
      <alignment horizontal="center" vertical="center"/>
      <protection/>
    </xf>
    <xf numFmtId="190" fontId="23" fillId="0" borderId="8" xfId="22" applyNumberFormat="1" applyFont="1" applyBorder="1" applyAlignment="1" applyProtection="1">
      <alignment horizontal="center" vertical="center"/>
      <protection/>
    </xf>
    <xf numFmtId="0" fontId="23" fillId="0" borderId="8" xfId="22" applyFont="1" applyBorder="1" applyAlignment="1" applyProtection="1">
      <alignment horizontal="center" vertical="center"/>
      <protection/>
    </xf>
    <xf numFmtId="0" fontId="23" fillId="0" borderId="8" xfId="0" applyFont="1" applyFill="1" applyBorder="1" applyAlignment="1">
      <alignment/>
    </xf>
    <xf numFmtId="3" fontId="14" fillId="0" borderId="0" xfId="22" applyNumberFormat="1" applyFont="1" applyFill="1" applyBorder="1" applyAlignment="1" applyProtection="1">
      <alignment vertical="center"/>
      <protection/>
    </xf>
    <xf numFmtId="176" fontId="13" fillId="0" borderId="0" xfId="22" applyNumberFormat="1" applyFont="1" applyFill="1" applyBorder="1" applyAlignment="1" applyProtection="1">
      <alignment horizontal="center" vertical="center"/>
      <protection locked="0"/>
    </xf>
    <xf numFmtId="0" fontId="17" fillId="0" borderId="3" xfId="22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/>
    </xf>
    <xf numFmtId="190" fontId="14" fillId="2" borderId="0" xfId="22" applyNumberFormat="1" applyFont="1" applyFill="1" applyBorder="1" applyAlignment="1" applyProtection="1">
      <alignment vertical="center"/>
      <protection/>
    </xf>
    <xf numFmtId="3" fontId="13" fillId="0" borderId="8" xfId="22" applyNumberFormat="1" applyFont="1" applyFill="1" applyBorder="1" applyAlignment="1" applyProtection="1">
      <alignment vertical="center"/>
      <protection/>
    </xf>
    <xf numFmtId="0" fontId="6" fillId="0" borderId="0" xfId="21" applyFont="1" applyBorder="1" applyProtection="1">
      <alignment/>
      <protection locked="0"/>
    </xf>
    <xf numFmtId="0" fontId="10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3" fillId="0" borderId="0" xfId="22" applyNumberFormat="1" applyFont="1" applyFill="1" applyBorder="1" applyAlignment="1" applyProtection="1">
      <alignment vertical="center"/>
      <protection/>
    </xf>
    <xf numFmtId="0" fontId="13" fillId="3" borderId="0" xfId="22" applyFont="1" applyFill="1" applyBorder="1" applyAlignment="1" applyProtection="1">
      <alignment horizontal="center" vertical="center"/>
      <protection locked="0"/>
    </xf>
    <xf numFmtId="0" fontId="13" fillId="3" borderId="0" xfId="22" applyFont="1" applyFill="1" applyBorder="1" applyAlignment="1" applyProtection="1">
      <alignment vertical="center"/>
      <protection locked="0"/>
    </xf>
    <xf numFmtId="3" fontId="14" fillId="3" borderId="0" xfId="22" applyNumberFormat="1" applyFont="1" applyFill="1" applyAlignment="1" applyProtection="1">
      <alignment vertical="center"/>
      <protection/>
    </xf>
    <xf numFmtId="190" fontId="14" fillId="3" borderId="0" xfId="22" applyNumberFormat="1" applyFont="1" applyFill="1" applyAlignment="1" applyProtection="1">
      <alignment vertical="center"/>
      <protection/>
    </xf>
    <xf numFmtId="179" fontId="14" fillId="3" borderId="0" xfId="22" applyNumberFormat="1" applyFont="1" applyFill="1" applyAlignment="1" applyProtection="1">
      <alignment vertical="center"/>
      <protection/>
    </xf>
    <xf numFmtId="180" fontId="14" fillId="3" borderId="0" xfId="22" applyNumberFormat="1" applyFont="1" applyFill="1" applyAlignment="1" applyProtection="1">
      <alignment vertical="center"/>
      <protection/>
    </xf>
    <xf numFmtId="3" fontId="14" fillId="3" borderId="0" xfId="22" applyNumberFormat="1" applyFont="1" applyFill="1" applyBorder="1" applyAlignment="1" applyProtection="1">
      <alignment vertical="center"/>
      <protection/>
    </xf>
    <xf numFmtId="179" fontId="14" fillId="3" borderId="0" xfId="22" applyNumberFormat="1" applyFont="1" applyFill="1" applyBorder="1" applyAlignment="1" applyProtection="1">
      <alignment vertical="center"/>
      <protection/>
    </xf>
    <xf numFmtId="0" fontId="0" fillId="3" borderId="0" xfId="22" applyFont="1" applyFill="1" applyAlignment="1" applyProtection="1">
      <alignment vertical="center"/>
      <protection locked="0"/>
    </xf>
    <xf numFmtId="0" fontId="13" fillId="3" borderId="7" xfId="22" applyFont="1" applyFill="1" applyBorder="1" applyAlignment="1" applyProtection="1">
      <alignment horizontal="center" vertical="center"/>
      <protection locked="0"/>
    </xf>
    <xf numFmtId="0" fontId="13" fillId="3" borderId="7" xfId="22" applyFont="1" applyFill="1" applyBorder="1" applyAlignment="1" applyProtection="1">
      <alignment vertical="center"/>
      <protection locked="0"/>
    </xf>
    <xf numFmtId="3" fontId="14" fillId="3" borderId="7" xfId="22" applyNumberFormat="1" applyFont="1" applyFill="1" applyBorder="1" applyAlignment="1" applyProtection="1">
      <alignment vertical="center"/>
      <protection/>
    </xf>
    <xf numFmtId="179" fontId="14" fillId="3" borderId="7" xfId="22" applyNumberFormat="1" applyFont="1" applyFill="1" applyBorder="1" applyAlignment="1" applyProtection="1">
      <alignment vertical="center"/>
      <protection/>
    </xf>
    <xf numFmtId="2" fontId="14" fillId="3" borderId="7" xfId="22" applyNumberFormat="1" applyFont="1" applyFill="1" applyBorder="1" applyAlignment="1" applyProtection="1">
      <alignment vertical="center"/>
      <protection/>
    </xf>
    <xf numFmtId="180" fontId="14" fillId="3" borderId="7" xfId="22" applyNumberFormat="1" applyFont="1" applyFill="1" applyBorder="1" applyAlignment="1" applyProtection="1">
      <alignment vertical="center"/>
      <protection/>
    </xf>
    <xf numFmtId="0" fontId="13" fillId="3" borderId="7" xfId="22" applyFont="1" applyFill="1" applyBorder="1" applyAlignment="1" applyProtection="1">
      <alignment horizontal="center" vertical="center"/>
      <protection/>
    </xf>
    <xf numFmtId="0" fontId="0" fillId="3" borderId="0" xfId="22" applyFont="1" applyFill="1" applyAlignment="1" applyProtection="1">
      <alignment vertical="center"/>
      <protection/>
    </xf>
    <xf numFmtId="0" fontId="0" fillId="3" borderId="0" xfId="22" applyFont="1" applyFill="1">
      <alignment/>
      <protection/>
    </xf>
    <xf numFmtId="3" fontId="8" fillId="3" borderId="1" xfId="0" applyNumberFormat="1" applyFont="1" applyFill="1" applyBorder="1" applyAlignment="1" applyProtection="1">
      <alignment/>
      <protection/>
    </xf>
    <xf numFmtId="3" fontId="0" fillId="3" borderId="0" xfId="0" applyNumberFormat="1" applyFont="1" applyFill="1" applyBorder="1" applyAlignment="1" applyProtection="1">
      <alignment vertical="center"/>
      <protection/>
    </xf>
    <xf numFmtId="3" fontId="0" fillId="3" borderId="0" xfId="0" applyNumberFormat="1" applyFont="1" applyFill="1" applyAlignment="1" applyProtection="1">
      <alignment vertical="center"/>
      <protection/>
    </xf>
    <xf numFmtId="0" fontId="1" fillId="3" borderId="0" xfId="22" applyFill="1">
      <alignment/>
      <protection/>
    </xf>
    <xf numFmtId="0" fontId="1" fillId="3" borderId="0" xfId="22" applyFill="1" applyAlignment="1" applyProtection="1">
      <alignment vertical="center"/>
      <protection locked="0"/>
    </xf>
    <xf numFmtId="2" fontId="14" fillId="3" borderId="0" xfId="22" applyNumberFormat="1" applyFont="1" applyFill="1" applyAlignment="1" applyProtection="1">
      <alignment vertical="center"/>
      <protection/>
    </xf>
    <xf numFmtId="0" fontId="13" fillId="3" borderId="0" xfId="22" applyFont="1" applyFill="1" applyBorder="1" applyAlignment="1" applyProtection="1">
      <alignment horizontal="center" vertical="center"/>
      <protection/>
    </xf>
    <xf numFmtId="180" fontId="14" fillId="2" borderId="0" xfId="22" applyNumberFormat="1" applyFont="1" applyFill="1" applyBorder="1" applyAlignment="1" applyProtection="1">
      <alignment vertical="center"/>
      <protection/>
    </xf>
    <xf numFmtId="2" fontId="14" fillId="3" borderId="0" xfId="22" applyNumberFormat="1" applyFont="1" applyFill="1" applyBorder="1" applyAlignment="1" applyProtection="1">
      <alignment vertical="center"/>
      <protection/>
    </xf>
    <xf numFmtId="180" fontId="14" fillId="3" borderId="0" xfId="22" applyNumberFormat="1" applyFont="1" applyFill="1" applyBorder="1" applyAlignment="1" applyProtection="1">
      <alignment vertical="center"/>
      <protection/>
    </xf>
    <xf numFmtId="3" fontId="8" fillId="3" borderId="0" xfId="0" applyNumberFormat="1" applyFont="1" applyFill="1" applyBorder="1" applyAlignment="1" applyProtection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B7" xfId="21"/>
    <cellStyle name="Normal_TB0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Tableau 9'!A1" /><Relationship Id="rId2" Type="http://schemas.openxmlformats.org/officeDocument/2006/relationships/hyperlink" Target="#'Tableau 21'!A1" /><Relationship Id="rId3" Type="http://schemas.openxmlformats.org/officeDocument/2006/relationships/hyperlink" Target="#'Tableau 18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12</xdr:col>
      <xdr:colOff>495300</xdr:colOff>
      <xdr:row>4</xdr:row>
      <xdr:rowOff>209550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361950" y="371475"/>
          <a:ext cx="6086475" cy="523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76200</xdr:rowOff>
    </xdr:from>
    <xdr:to>
      <xdr:col>14</xdr:col>
      <xdr:colOff>200025</xdr:colOff>
      <xdr:row>4</xdr:row>
      <xdr:rowOff>28575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295400" y="76200"/>
          <a:ext cx="6257925" cy="600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85725</xdr:rowOff>
    </xdr:from>
    <xdr:to>
      <xdr:col>14</xdr:col>
      <xdr:colOff>9525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095375" y="85725"/>
          <a:ext cx="6267450" cy="609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85725</xdr:rowOff>
    </xdr:from>
    <xdr:to>
      <xdr:col>14</xdr:col>
      <xdr:colOff>19050</xdr:colOff>
      <xdr:row>4</xdr:row>
      <xdr:rowOff>57150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152525" y="85725"/>
          <a:ext cx="6219825" cy="619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13</xdr:col>
      <xdr:colOff>95250</xdr:colOff>
      <xdr:row>4</xdr:row>
      <xdr:rowOff>0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066800" y="47625"/>
          <a:ext cx="6248400" cy="600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95250</xdr:rowOff>
    </xdr:from>
    <xdr:to>
      <xdr:col>14</xdr:col>
      <xdr:colOff>9525</xdr:colOff>
      <xdr:row>4</xdr:row>
      <xdr:rowOff>57150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133475" y="95250"/>
          <a:ext cx="6229350" cy="609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76200</xdr:rowOff>
    </xdr:from>
    <xdr:to>
      <xdr:col>14</xdr:col>
      <xdr:colOff>219075</xdr:colOff>
      <xdr:row>4</xdr:row>
      <xdr:rowOff>9525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171575" y="76200"/>
          <a:ext cx="640080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38100</xdr:rowOff>
    </xdr:from>
    <xdr:to>
      <xdr:col>14</xdr:col>
      <xdr:colOff>57150</xdr:colOff>
      <xdr:row>3</xdr:row>
      <xdr:rowOff>133350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971550" y="38100"/>
          <a:ext cx="643890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47625</xdr:rowOff>
    </xdr:from>
    <xdr:to>
      <xdr:col>14</xdr:col>
      <xdr:colOff>85725</xdr:colOff>
      <xdr:row>3</xdr:row>
      <xdr:rowOff>123825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057275" y="47625"/>
          <a:ext cx="6381750" cy="561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66675</xdr:rowOff>
    </xdr:from>
    <xdr:to>
      <xdr:col>14</xdr:col>
      <xdr:colOff>19050</xdr:colOff>
      <xdr:row>4</xdr:row>
      <xdr:rowOff>28575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238250" y="66675"/>
          <a:ext cx="6134100" cy="609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47625</xdr:rowOff>
    </xdr:from>
    <xdr:to>
      <xdr:col>14</xdr:col>
      <xdr:colOff>190500</xdr:colOff>
      <xdr:row>4</xdr:row>
      <xdr:rowOff>0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962025" y="47625"/>
          <a:ext cx="6581775" cy="600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47625</xdr:rowOff>
    </xdr:from>
    <xdr:to>
      <xdr:col>14</xdr:col>
      <xdr:colOff>114300</xdr:colOff>
      <xdr:row>3</xdr:row>
      <xdr:rowOff>133350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171575" y="47625"/>
          <a:ext cx="6296025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47625</xdr:rowOff>
    </xdr:from>
    <xdr:to>
      <xdr:col>14</xdr:col>
      <xdr:colOff>133350</xdr:colOff>
      <xdr:row>3</xdr:row>
      <xdr:rowOff>142875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038225" y="47625"/>
          <a:ext cx="6448425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57150</xdr:rowOff>
    </xdr:from>
    <xdr:to>
      <xdr:col>14</xdr:col>
      <xdr:colOff>85725</xdr:colOff>
      <xdr:row>3</xdr:row>
      <xdr:rowOff>142875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942975" y="57150"/>
          <a:ext cx="6496050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12</xdr:col>
      <xdr:colOff>495300</xdr:colOff>
      <xdr:row>3</xdr:row>
      <xdr:rowOff>142875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104900" y="47625"/>
          <a:ext cx="6048375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47625</xdr:rowOff>
    </xdr:from>
    <xdr:to>
      <xdr:col>14</xdr:col>
      <xdr:colOff>257175</xdr:colOff>
      <xdr:row>3</xdr:row>
      <xdr:rowOff>142875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038225" y="47625"/>
          <a:ext cx="65722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14</xdr:col>
      <xdr:colOff>76200</xdr:colOff>
      <xdr:row>3</xdr:row>
      <xdr:rowOff>152400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162050" y="57150"/>
          <a:ext cx="63055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95250</xdr:rowOff>
    </xdr:from>
    <xdr:to>
      <xdr:col>14</xdr:col>
      <xdr:colOff>257175</xdr:colOff>
      <xdr:row>4</xdr:row>
      <xdr:rowOff>19050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114425" y="95250"/>
          <a:ext cx="6496050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</xdr:row>
      <xdr:rowOff>9525</xdr:rowOff>
    </xdr:from>
    <xdr:to>
      <xdr:col>14</xdr:col>
      <xdr:colOff>428625</xdr:colOff>
      <xdr:row>4</xdr:row>
      <xdr:rowOff>104775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276350" y="171450"/>
          <a:ext cx="6505575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114300</xdr:rowOff>
    </xdr:from>
    <xdr:to>
      <xdr:col>14</xdr:col>
      <xdr:colOff>9525</xdr:colOff>
      <xdr:row>4</xdr:row>
      <xdr:rowOff>38100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200150" y="114300"/>
          <a:ext cx="6162675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</xdr:row>
      <xdr:rowOff>0</xdr:rowOff>
    </xdr:from>
    <xdr:to>
      <xdr:col>14</xdr:col>
      <xdr:colOff>533400</xdr:colOff>
      <xdr:row>4</xdr:row>
      <xdr:rowOff>85725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438275" y="161925"/>
          <a:ext cx="6448425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152400</xdr:rowOff>
    </xdr:from>
    <xdr:to>
      <xdr:col>14</xdr:col>
      <xdr:colOff>409575</xdr:colOff>
      <xdr:row>4</xdr:row>
      <xdr:rowOff>57150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295400" y="152400"/>
          <a:ext cx="6467475" cy="552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104775</xdr:rowOff>
    </xdr:from>
    <xdr:to>
      <xdr:col>13</xdr:col>
      <xdr:colOff>114300</xdr:colOff>
      <xdr:row>4</xdr:row>
      <xdr:rowOff>9525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200150" y="104775"/>
          <a:ext cx="6134100" cy="552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66675</xdr:rowOff>
    </xdr:from>
    <xdr:to>
      <xdr:col>14</xdr:col>
      <xdr:colOff>161925</xdr:colOff>
      <xdr:row>3</xdr:row>
      <xdr:rowOff>152400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200150" y="66675"/>
          <a:ext cx="6315075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 REPARTITION ENTRE IMPOSABLES ET NON IMPOSABLES DU NOMBRE DE FOYERS, DU MONTANT
DU REVENU FISCAL DE REFERENCE  ET DE L' IMPOT CORRESPONDANT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73"/>
  <sheetViews>
    <sheetView showGridLines="0" showRowColHeader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.421875" style="4" customWidth="1"/>
    <col min="2" max="2" width="5.140625" style="1" customWidth="1"/>
    <col min="3" max="3" width="31.00390625" style="1" customWidth="1"/>
    <col min="4" max="4" width="8.8515625" style="1" customWidth="1"/>
    <col min="5" max="5" width="10.57421875" style="1" customWidth="1"/>
    <col min="6" max="6" width="0.71875" style="1" customWidth="1"/>
    <col min="7" max="7" width="8.8515625" style="1" customWidth="1"/>
    <col min="8" max="8" width="3.00390625" style="1" customWidth="1"/>
    <col min="9" max="9" width="1.28515625" style="1" customWidth="1"/>
    <col min="10" max="10" width="1.1484375" style="1" customWidth="1"/>
    <col min="11" max="11" width="8.8515625" style="1" customWidth="1"/>
    <col min="12" max="12" width="7.421875" style="2" customWidth="1"/>
    <col min="13" max="13" width="8.421875" style="1" customWidth="1"/>
    <col min="14" max="14" width="2.00390625" style="1" customWidth="1"/>
    <col min="15" max="15" width="8.421875" style="3" customWidth="1"/>
    <col min="16" max="16" width="2.57421875" style="1" customWidth="1"/>
    <col min="17" max="17" width="8.421875" style="1" customWidth="1"/>
    <col min="18" max="18" width="2.28125" style="1" customWidth="1"/>
    <col min="19" max="19" width="8.421875" style="3" customWidth="1"/>
    <col min="20" max="20" width="2.28125" style="3" customWidth="1"/>
    <col min="21" max="21" width="7.28125" style="2" customWidth="1"/>
    <col min="22" max="22" width="0.85546875" style="2" customWidth="1"/>
    <col min="23" max="23" width="8.7109375" style="1" customWidth="1"/>
    <col min="24" max="24" width="8.00390625" style="2" customWidth="1"/>
    <col min="25" max="25" width="7.7109375" style="1" customWidth="1"/>
    <col min="26" max="26" width="2.28125" style="1" customWidth="1"/>
    <col min="27" max="27" width="7.7109375" style="1" customWidth="1"/>
    <col min="28" max="28" width="2.28125" style="1" customWidth="1"/>
    <col min="29" max="29" width="8.00390625" style="1" customWidth="1"/>
    <col min="30" max="30" width="1.57421875" style="1" customWidth="1"/>
    <col min="31" max="31" width="13.7109375" style="1" bestFit="1" customWidth="1"/>
    <col min="32" max="32" width="1.28515625" style="4" customWidth="1"/>
    <col min="33" max="33" width="2.140625" style="4" hidden="1" customWidth="1"/>
    <col min="34" max="34" width="2.57421875" style="4" hidden="1" customWidth="1"/>
    <col min="35" max="35" width="8.57421875" style="9" hidden="1" customWidth="1"/>
    <col min="36" max="36" width="13.28125" style="9" hidden="1" customWidth="1"/>
    <col min="37" max="37" width="9.00390625" style="9" hidden="1" customWidth="1"/>
    <col min="38" max="38" width="5.28125" style="9" hidden="1" customWidth="1"/>
    <col min="39" max="39" width="9.00390625" style="9" hidden="1" customWidth="1"/>
    <col min="40" max="40" width="5.8515625" style="9" hidden="1" customWidth="1"/>
    <col min="41" max="41" width="5.8515625" style="10" hidden="1" customWidth="1"/>
    <col min="42" max="43" width="6.8515625" style="11" hidden="1" customWidth="1"/>
    <col min="44" max="44" width="2.7109375" style="11" customWidth="1"/>
    <col min="45" max="16384" width="10.28125" style="4" customWidth="1"/>
  </cols>
  <sheetData>
    <row r="1" spans="1:54" ht="8.2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4"/>
      <c r="N1" s="24"/>
      <c r="O1" s="26"/>
      <c r="P1" s="24"/>
      <c r="Q1" s="24"/>
      <c r="R1" s="24"/>
      <c r="S1" s="26"/>
      <c r="T1" s="26"/>
      <c r="U1" s="25"/>
      <c r="V1" s="25"/>
      <c r="W1" s="24"/>
      <c r="X1" s="25"/>
      <c r="Y1" s="24"/>
      <c r="Z1" s="24"/>
      <c r="AA1" s="24"/>
      <c r="AB1" s="24"/>
      <c r="AC1" s="24"/>
      <c r="AD1" s="24"/>
      <c r="AE1" s="24"/>
      <c r="AF1" s="23"/>
      <c r="AG1" s="23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8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15.75" customHeight="1">
      <c r="A2" s="23"/>
      <c r="B2" s="24"/>
      <c r="C2" s="29"/>
      <c r="D2" s="24"/>
      <c r="E2" s="24"/>
      <c r="F2" s="24"/>
      <c r="G2" s="24"/>
      <c r="H2" s="24"/>
      <c r="I2" s="24"/>
      <c r="J2" s="24"/>
      <c r="K2" s="24"/>
      <c r="L2" s="25"/>
      <c r="M2" s="24"/>
      <c r="N2" s="24"/>
      <c r="O2" s="26"/>
      <c r="P2" s="24"/>
      <c r="Q2" s="24"/>
      <c r="R2" s="24"/>
      <c r="S2" s="26"/>
      <c r="T2" s="26"/>
      <c r="U2" s="25"/>
      <c r="V2" s="25"/>
      <c r="W2" s="24"/>
      <c r="X2" s="25"/>
      <c r="Y2" s="24"/>
      <c r="Z2" s="24"/>
      <c r="AA2" s="24"/>
      <c r="AB2" s="24"/>
      <c r="AC2" s="24"/>
      <c r="AD2" s="24"/>
      <c r="AE2" s="24"/>
      <c r="AF2" s="23"/>
      <c r="AG2" s="23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8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5.7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  <c r="M3" s="24"/>
      <c r="N3" s="24"/>
      <c r="O3" s="26"/>
      <c r="P3" s="24"/>
      <c r="Q3" s="24"/>
      <c r="R3" s="24"/>
      <c r="S3" s="26"/>
      <c r="T3" s="26"/>
      <c r="U3" s="25"/>
      <c r="V3" s="25"/>
      <c r="W3" s="24"/>
      <c r="X3" s="25"/>
      <c r="Y3" s="24"/>
      <c r="Z3" s="24"/>
      <c r="AA3" s="24"/>
      <c r="AB3" s="24"/>
      <c r="AC3" s="24"/>
      <c r="AD3" s="24"/>
      <c r="AE3" s="24"/>
      <c r="AF3" s="23"/>
      <c r="AG3" s="23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8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14.25" customHeight="1">
      <c r="A4" s="23"/>
      <c r="B4" s="30"/>
      <c r="C4" s="3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4"/>
      <c r="P4" s="32"/>
      <c r="Q4" s="32"/>
      <c r="R4" s="32"/>
      <c r="S4" s="34"/>
      <c r="T4" s="34"/>
      <c r="U4" s="33"/>
      <c r="V4" s="33"/>
      <c r="W4" s="32"/>
      <c r="X4" s="33"/>
      <c r="Y4" s="32"/>
      <c r="Z4" s="32"/>
      <c r="AA4" s="32"/>
      <c r="AB4" s="32"/>
      <c r="AC4" s="32"/>
      <c r="AD4" s="24"/>
      <c r="AE4" s="30"/>
      <c r="AF4" s="23"/>
      <c r="AG4" s="23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8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24" customHeight="1">
      <c r="A5" s="23"/>
      <c r="B5" s="30"/>
      <c r="C5" s="31"/>
      <c r="D5" s="32"/>
      <c r="E5" s="32"/>
      <c r="F5" s="32"/>
      <c r="G5" s="32"/>
      <c r="H5" s="32"/>
      <c r="I5" s="32"/>
      <c r="J5" s="32"/>
      <c r="K5" s="32"/>
      <c r="L5" s="33"/>
      <c r="M5" s="32"/>
      <c r="N5" s="32"/>
      <c r="O5" s="34"/>
      <c r="P5" s="32"/>
      <c r="Q5" s="32"/>
      <c r="R5" s="32"/>
      <c r="S5" s="34"/>
      <c r="T5" s="34"/>
      <c r="U5" s="33"/>
      <c r="V5" s="33"/>
      <c r="W5" s="32"/>
      <c r="X5" s="33"/>
      <c r="Y5" s="32"/>
      <c r="Z5" s="32"/>
      <c r="AA5" s="32"/>
      <c r="AB5" s="32"/>
      <c r="AC5" s="32"/>
      <c r="AD5" s="24"/>
      <c r="AE5" s="30"/>
      <c r="AF5" s="23"/>
      <c r="AG5" s="23"/>
      <c r="AH5" s="27"/>
      <c r="AI5" s="35"/>
      <c r="AJ5" s="35"/>
      <c r="AK5" s="35"/>
      <c r="AL5" s="35"/>
      <c r="AM5" s="35"/>
      <c r="AN5" s="35"/>
      <c r="AO5" s="35"/>
      <c r="AP5" s="35"/>
      <c r="AQ5" s="35"/>
      <c r="AR5" s="36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9.75" customHeight="1">
      <c r="A6" s="23"/>
      <c r="B6" s="24"/>
      <c r="C6" s="37"/>
      <c r="D6" s="38"/>
      <c r="E6" s="38"/>
      <c r="F6" s="38"/>
      <c r="G6" s="38"/>
      <c r="H6" s="38"/>
      <c r="I6" s="38"/>
      <c r="J6" s="38"/>
      <c r="K6" s="24"/>
      <c r="L6" s="39"/>
      <c r="M6" s="32"/>
      <c r="N6" s="32"/>
      <c r="O6" s="34"/>
      <c r="P6" s="32"/>
      <c r="Q6" s="32"/>
      <c r="R6" s="32"/>
      <c r="S6" s="34"/>
      <c r="T6" s="34"/>
      <c r="U6" s="33"/>
      <c r="V6" s="33"/>
      <c r="W6" s="38"/>
      <c r="X6" s="40"/>
      <c r="Y6" s="38"/>
      <c r="Z6" s="38"/>
      <c r="AA6" s="41"/>
      <c r="AB6" s="41"/>
      <c r="AC6" s="38"/>
      <c r="AD6" s="24"/>
      <c r="AE6" s="24"/>
      <c r="AF6" s="23"/>
      <c r="AG6" s="23"/>
      <c r="AH6" s="27"/>
      <c r="AI6" s="35"/>
      <c r="AJ6" s="35"/>
      <c r="AK6" s="35"/>
      <c r="AL6" s="35"/>
      <c r="AM6" s="35"/>
      <c r="AN6" s="35"/>
      <c r="AO6" s="35"/>
      <c r="AP6" s="35"/>
      <c r="AQ6" s="35"/>
      <c r="AR6" s="36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13.5" thickBot="1">
      <c r="A7" s="23"/>
      <c r="B7" s="42" t="s">
        <v>168</v>
      </c>
      <c r="C7" s="43"/>
      <c r="D7" s="43"/>
      <c r="E7" s="43"/>
      <c r="F7" s="43"/>
      <c r="G7" s="43"/>
      <c r="H7" s="43"/>
      <c r="I7" s="43"/>
      <c r="J7" s="43"/>
      <c r="K7" s="43"/>
      <c r="L7" s="44"/>
      <c r="M7" s="43"/>
      <c r="N7" s="43"/>
      <c r="O7" s="45"/>
      <c r="P7" s="43"/>
      <c r="Q7" s="42" t="s">
        <v>168</v>
      </c>
      <c r="R7" s="43"/>
      <c r="S7" s="45"/>
      <c r="T7" s="45"/>
      <c r="U7" s="44"/>
      <c r="V7" s="44"/>
      <c r="W7" s="43"/>
      <c r="X7" s="44"/>
      <c r="Y7" s="43"/>
      <c r="Z7" s="43"/>
      <c r="AA7" s="43"/>
      <c r="AB7" s="43"/>
      <c r="AC7" s="43"/>
      <c r="AD7" s="43"/>
      <c r="AE7" s="46"/>
      <c r="AF7" s="23"/>
      <c r="AG7" s="23"/>
      <c r="AH7" s="27"/>
      <c r="AI7" s="47" t="s">
        <v>139</v>
      </c>
      <c r="AJ7" s="35"/>
      <c r="AK7" s="35"/>
      <c r="AL7" s="35"/>
      <c r="AM7" s="35"/>
      <c r="AN7" s="35"/>
      <c r="AO7" s="35"/>
      <c r="AP7" s="35"/>
      <c r="AQ7" s="35"/>
      <c r="AR7" s="36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9.5" customHeight="1">
      <c r="A8" s="48"/>
      <c r="B8" s="49"/>
      <c r="C8" s="49"/>
      <c r="D8" s="49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2"/>
      <c r="Q8" s="51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56"/>
      <c r="AE8" s="49"/>
      <c r="AF8" s="48"/>
      <c r="AG8" s="48"/>
      <c r="AH8" s="24"/>
      <c r="AI8" s="57" t="s">
        <v>140</v>
      </c>
      <c r="AJ8" s="57" t="s">
        <v>141</v>
      </c>
      <c r="AK8" s="57" t="s">
        <v>5</v>
      </c>
      <c r="AL8" s="57" t="s">
        <v>140</v>
      </c>
      <c r="AM8" s="57" t="s">
        <v>141</v>
      </c>
      <c r="AN8" s="57" t="s">
        <v>5</v>
      </c>
      <c r="AO8" s="57" t="s">
        <v>140</v>
      </c>
      <c r="AP8" s="58" t="s">
        <v>142</v>
      </c>
      <c r="AQ8" s="58" t="s">
        <v>143</v>
      </c>
      <c r="AR8" s="59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ht="15" customHeight="1">
      <c r="A9" s="23"/>
      <c r="B9" s="61" t="s">
        <v>0</v>
      </c>
      <c r="C9" s="62"/>
      <c r="D9" s="63" t="s">
        <v>1</v>
      </c>
      <c r="E9" s="63" t="s">
        <v>2</v>
      </c>
      <c r="F9" s="64"/>
      <c r="G9" s="63" t="s">
        <v>3</v>
      </c>
      <c r="H9" s="64"/>
      <c r="I9" s="64"/>
      <c r="J9" s="65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61" t="s">
        <v>0</v>
      </c>
      <c r="AF9" s="23"/>
      <c r="AG9" s="23"/>
      <c r="AH9" s="24"/>
      <c r="AI9" s="76" t="s">
        <v>144</v>
      </c>
      <c r="AJ9" s="76" t="s">
        <v>144</v>
      </c>
      <c r="AK9" s="76" t="s">
        <v>144</v>
      </c>
      <c r="AL9" s="76" t="s">
        <v>145</v>
      </c>
      <c r="AM9" s="76" t="s">
        <v>145</v>
      </c>
      <c r="AN9" s="76" t="s">
        <v>145</v>
      </c>
      <c r="AO9" s="77" t="s">
        <v>146</v>
      </c>
      <c r="AP9" s="77" t="s">
        <v>146</v>
      </c>
      <c r="AQ9" s="77" t="s">
        <v>146</v>
      </c>
      <c r="AR9" s="78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ht="19.5" customHeight="1">
      <c r="A10" s="23"/>
      <c r="B10" s="80"/>
      <c r="C10" s="81"/>
      <c r="D10" s="82" t="s">
        <v>159</v>
      </c>
      <c r="E10" s="82" t="s">
        <v>7</v>
      </c>
      <c r="F10" s="83"/>
      <c r="G10" s="82" t="s">
        <v>150</v>
      </c>
      <c r="H10" s="83"/>
      <c r="I10" s="83"/>
      <c r="J10" s="83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80"/>
      <c r="AF10" s="23"/>
      <c r="AG10" s="23"/>
      <c r="AH10" s="24"/>
      <c r="AI10" s="76" t="s">
        <v>147</v>
      </c>
      <c r="AJ10" s="76" t="s">
        <v>147</v>
      </c>
      <c r="AK10" s="76" t="s">
        <v>147</v>
      </c>
      <c r="AL10" s="76" t="s">
        <v>147</v>
      </c>
      <c r="AM10" s="76" t="s">
        <v>147</v>
      </c>
      <c r="AN10" s="76" t="s">
        <v>147</v>
      </c>
      <c r="AO10" s="77" t="s">
        <v>147</v>
      </c>
      <c r="AP10" s="77" t="s">
        <v>147</v>
      </c>
      <c r="AQ10" s="77" t="s">
        <v>148</v>
      </c>
      <c r="AR10" s="78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7" customFormat="1" ht="9.75" customHeight="1">
      <c r="A11" s="88"/>
      <c r="B11" s="89">
        <v>11</v>
      </c>
      <c r="C11" s="90" t="s">
        <v>12</v>
      </c>
      <c r="D11" s="91">
        <v>6766538</v>
      </c>
      <c r="E11" s="92">
        <v>0.7677156735695354</v>
      </c>
      <c r="F11" s="93"/>
      <c r="G11" s="91">
        <v>29514.385948323943</v>
      </c>
      <c r="H11" s="91"/>
      <c r="I11" s="94"/>
      <c r="J11" s="91"/>
      <c r="K11" s="91">
        <v>4344660</v>
      </c>
      <c r="L11" s="95">
        <v>64.2080189308033</v>
      </c>
      <c r="M11" s="91">
        <v>178638.43156299996</v>
      </c>
      <c r="N11" s="91"/>
      <c r="O11" s="96">
        <v>41116.780499049404</v>
      </c>
      <c r="P11" s="95"/>
      <c r="Q11" s="91">
        <v>19517.241682999997</v>
      </c>
      <c r="R11" s="91"/>
      <c r="S11" s="96">
        <v>4492.236833952485</v>
      </c>
      <c r="T11" s="96"/>
      <c r="U11" s="95">
        <v>5.204659063792151</v>
      </c>
      <c r="V11" s="92"/>
      <c r="W11" s="91">
        <v>2421878</v>
      </c>
      <c r="X11" s="95">
        <v>35.79198106919669</v>
      </c>
      <c r="Y11" s="91">
        <v>21071.782503000002</v>
      </c>
      <c r="Z11" s="91"/>
      <c r="AA11" s="96">
        <v>8700.596191467943</v>
      </c>
      <c r="AB11" s="96"/>
      <c r="AC11" s="94">
        <v>-396.86794100000003</v>
      </c>
      <c r="AD11" s="97"/>
      <c r="AE11" s="98">
        <v>11</v>
      </c>
      <c r="AF11" s="99"/>
      <c r="AG11" s="99"/>
      <c r="AH11" s="100"/>
      <c r="AI11" s="101" t="e">
        <f>AI124+#REF!+#REF!+#REF!+#REF!+AI125+AI127+AI128+AI141+#REF!+AI142+AI143+AI144+AI145</f>
        <v>#REF!</v>
      </c>
      <c r="AJ11" s="101" t="e">
        <f>AJ124+#REF!+#REF!+#REF!+#REF!+AJ125+AJ127+AJ128+AJ141+#REF!+AJ142+AJ143+AJ144+AJ145</f>
        <v>#REF!</v>
      </c>
      <c r="AK11" s="101" t="e">
        <f>AK124+#REF!+#REF!+#REF!+#REF!+AK125+AK127+AK128+AK141+#REF!+AK142+AK143+AK144+AK145</f>
        <v>#REF!</v>
      </c>
      <c r="AL11" s="101" t="e">
        <f>AL124+#REF!+#REF!+#REF!+#REF!+AL125+AL127+AL128+AL141+#REF!+AL142+AL143+AL144+AL145</f>
        <v>#REF!</v>
      </c>
      <c r="AM11" s="101" t="e">
        <f>AM124+#REF!+#REF!+#REF!+#REF!+AM125+AM127+AM128+AM141+#REF!+AM142+AM143+AM144+AM145</f>
        <v>#REF!</v>
      </c>
      <c r="AN11" s="101" t="e">
        <f>AN124+#REF!+#REF!+#REF!+#REF!+AN125+AN127+AN128+AN141+#REF!+AN142+AN143+AN144+AN145</f>
        <v>#REF!</v>
      </c>
      <c r="AO11" s="101" t="e">
        <f>AO124+#REF!+#REF!+#REF!+#REF!+AO125+AO127+AO128+AO141+#REF!+AO142+AO143+AO144+AO145</f>
        <v>#REF!</v>
      </c>
      <c r="AP11" s="102" t="e">
        <f aca="true" t="shared" si="0" ref="AP11:AP32">AN11/AL11</f>
        <v>#REF!</v>
      </c>
      <c r="AQ11" s="102" t="e">
        <f aca="true" t="shared" si="1" ref="AQ11:AQ32">(AM11+AJ11)/AO11</f>
        <v>#REF!</v>
      </c>
      <c r="AR11" s="103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7" customFormat="1" ht="9.75" customHeight="1">
      <c r="A12" s="88"/>
      <c r="B12" s="105">
        <v>21</v>
      </c>
      <c r="C12" s="106" t="s">
        <v>13</v>
      </c>
      <c r="D12" s="107">
        <v>742770</v>
      </c>
      <c r="E12" s="108">
        <v>0.34923701507055666</v>
      </c>
      <c r="F12" s="108"/>
      <c r="G12" s="107">
        <v>21083.615123120213</v>
      </c>
      <c r="H12" s="107"/>
      <c r="I12" s="109"/>
      <c r="J12" s="107"/>
      <c r="K12" s="107">
        <v>395427</v>
      </c>
      <c r="L12" s="110">
        <v>53.236802778787506</v>
      </c>
      <c r="M12" s="107">
        <v>12438.303979000002</v>
      </c>
      <c r="N12" s="107"/>
      <c r="O12" s="111">
        <v>31455.37350509702</v>
      </c>
      <c r="P12" s="110"/>
      <c r="Q12" s="107">
        <v>864.078362</v>
      </c>
      <c r="R12" s="107"/>
      <c r="S12" s="111">
        <v>2185.1779519355027</v>
      </c>
      <c r="T12" s="111"/>
      <c r="U12" s="112">
        <v>5.693713464236646</v>
      </c>
      <c r="V12" s="108"/>
      <c r="W12" s="107">
        <v>347343</v>
      </c>
      <c r="X12" s="110">
        <v>46.76319722121249</v>
      </c>
      <c r="Y12" s="107">
        <v>3221.9728259999997</v>
      </c>
      <c r="Z12" s="107"/>
      <c r="AA12" s="111">
        <v>9276.055155854587</v>
      </c>
      <c r="AB12" s="111"/>
      <c r="AC12" s="113">
        <v>-65.57585</v>
      </c>
      <c r="AD12" s="114"/>
      <c r="AE12" s="115">
        <v>21</v>
      </c>
      <c r="AF12" s="99"/>
      <c r="AG12" s="99"/>
      <c r="AH12" s="100"/>
      <c r="AI12" s="101">
        <f aca="true" t="shared" si="2" ref="AI12:AO12">AI50+AI52+AI100+AI101</f>
        <v>362438</v>
      </c>
      <c r="AJ12" s="101">
        <f t="shared" si="2"/>
        <v>2432869317</v>
      </c>
      <c r="AK12" s="101">
        <f t="shared" si="2"/>
        <v>-36182183</v>
      </c>
      <c r="AL12" s="101">
        <f t="shared" si="2"/>
        <v>359656</v>
      </c>
      <c r="AM12" s="101">
        <f t="shared" si="2"/>
        <v>8090110483</v>
      </c>
      <c r="AN12" s="101">
        <f t="shared" si="2"/>
        <v>790219115</v>
      </c>
      <c r="AO12" s="101">
        <f t="shared" si="2"/>
        <v>722094</v>
      </c>
      <c r="AP12" s="102">
        <f t="shared" si="0"/>
        <v>2197.152598594212</v>
      </c>
      <c r="AQ12" s="102">
        <f t="shared" si="1"/>
        <v>14572.86696745853</v>
      </c>
      <c r="AR12" s="103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7" customFormat="1" ht="9.75" customHeight="1">
      <c r="A13" s="88"/>
      <c r="B13" s="89">
        <v>22</v>
      </c>
      <c r="C13" s="90" t="s">
        <v>14</v>
      </c>
      <c r="D13" s="91">
        <v>1045905</v>
      </c>
      <c r="E13" s="92">
        <v>0.9644623009245941</v>
      </c>
      <c r="F13" s="93"/>
      <c r="G13" s="91">
        <v>20914.673343181264</v>
      </c>
      <c r="H13" s="91"/>
      <c r="I13" s="94"/>
      <c r="J13" s="91"/>
      <c r="K13" s="91">
        <v>558271</v>
      </c>
      <c r="L13" s="95">
        <v>53.376836328347224</v>
      </c>
      <c r="M13" s="91">
        <v>17392.801577</v>
      </c>
      <c r="N13" s="91"/>
      <c r="O13" s="96">
        <v>31154.764580284485</v>
      </c>
      <c r="P13" s="95"/>
      <c r="Q13" s="91">
        <v>1157.775432</v>
      </c>
      <c r="R13" s="91"/>
      <c r="S13" s="96">
        <v>2073.8591687549597</v>
      </c>
      <c r="T13" s="96"/>
      <c r="U13" s="95">
        <v>3.079087989594646</v>
      </c>
      <c r="V13" s="92"/>
      <c r="W13" s="91">
        <v>487634</v>
      </c>
      <c r="X13" s="95">
        <v>46.623163671652776</v>
      </c>
      <c r="Y13" s="91">
        <v>4481.959846</v>
      </c>
      <c r="Z13" s="91"/>
      <c r="AA13" s="96">
        <v>9191.237374752376</v>
      </c>
      <c r="AB13" s="96"/>
      <c r="AC13" s="94">
        <v>-90.67715000000001</v>
      </c>
      <c r="AD13" s="97"/>
      <c r="AE13" s="98">
        <v>22</v>
      </c>
      <c r="AF13" s="99"/>
      <c r="AG13" s="99"/>
      <c r="AH13" s="100"/>
      <c r="AI13" s="101">
        <f aca="true" t="shared" si="3" ref="AI13:AO13">AI44+AI109+AI130</f>
        <v>495975</v>
      </c>
      <c r="AJ13" s="101">
        <f t="shared" si="3"/>
        <v>3332020749</v>
      </c>
      <c r="AK13" s="101">
        <f t="shared" si="3"/>
        <v>-50949288</v>
      </c>
      <c r="AL13" s="101">
        <f t="shared" si="3"/>
        <v>498219</v>
      </c>
      <c r="AM13" s="101">
        <f t="shared" si="3"/>
        <v>11202173502</v>
      </c>
      <c r="AN13" s="101">
        <f t="shared" si="3"/>
        <v>1075313437</v>
      </c>
      <c r="AO13" s="101">
        <f t="shared" si="3"/>
        <v>994194</v>
      </c>
      <c r="AP13" s="102">
        <f t="shared" si="0"/>
        <v>2158.314791286563</v>
      </c>
      <c r="AQ13" s="102">
        <f t="shared" si="1"/>
        <v>14619.072586436852</v>
      </c>
      <c r="AR13" s="103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54" s="7" customFormat="1" ht="9.75" customHeight="1">
      <c r="A14" s="88"/>
      <c r="B14" s="105">
        <v>23</v>
      </c>
      <c r="C14" s="106" t="s">
        <v>15</v>
      </c>
      <c r="D14" s="107">
        <v>1009779</v>
      </c>
      <c r="E14" s="108">
        <v>0.9889077909492134</v>
      </c>
      <c r="F14" s="108"/>
      <c r="G14" s="107">
        <v>21409.564599778765</v>
      </c>
      <c r="H14" s="107"/>
      <c r="I14" s="109"/>
      <c r="J14" s="107"/>
      <c r="K14" s="107">
        <v>557114</v>
      </c>
      <c r="L14" s="110">
        <v>55.171874241789546</v>
      </c>
      <c r="M14" s="107">
        <v>17443.094723000002</v>
      </c>
      <c r="N14" s="107"/>
      <c r="O14" s="111">
        <v>31309.740417580604</v>
      </c>
      <c r="P14" s="110"/>
      <c r="Q14" s="107">
        <v>1145.024401</v>
      </c>
      <c r="R14" s="107"/>
      <c r="S14" s="111">
        <v>2055.278454678935</v>
      </c>
      <c r="T14" s="111"/>
      <c r="U14" s="112">
        <v>3.920987169103186</v>
      </c>
      <c r="V14" s="108"/>
      <c r="W14" s="107">
        <v>452665</v>
      </c>
      <c r="X14" s="110">
        <v>44.828125758210454</v>
      </c>
      <c r="Y14" s="107">
        <v>4175.834009</v>
      </c>
      <c r="Z14" s="107"/>
      <c r="AA14" s="111">
        <v>9224.998639170248</v>
      </c>
      <c r="AB14" s="111"/>
      <c r="AC14" s="113">
        <v>-82.49936</v>
      </c>
      <c r="AD14" s="114"/>
      <c r="AE14" s="115">
        <v>23</v>
      </c>
      <c r="AF14" s="99"/>
      <c r="AG14" s="99"/>
      <c r="AH14" s="100"/>
      <c r="AI14" s="101">
        <f aca="true" t="shared" si="4" ref="AI14:AO14">AI70+AI126</f>
        <v>462221</v>
      </c>
      <c r="AJ14" s="101">
        <f t="shared" si="4"/>
        <v>3105563729</v>
      </c>
      <c r="AK14" s="101">
        <f t="shared" si="4"/>
        <v>-44942200</v>
      </c>
      <c r="AL14" s="101">
        <f t="shared" si="4"/>
        <v>495626</v>
      </c>
      <c r="AM14" s="101">
        <f t="shared" si="4"/>
        <v>11151886777</v>
      </c>
      <c r="AN14" s="101">
        <f t="shared" si="4"/>
        <v>1036362153</v>
      </c>
      <c r="AO14" s="101">
        <f t="shared" si="4"/>
        <v>957847</v>
      </c>
      <c r="AP14" s="102">
        <f t="shared" si="0"/>
        <v>2091.016518503872</v>
      </c>
      <c r="AQ14" s="102">
        <f t="shared" si="1"/>
        <v>14884.89341825991</v>
      </c>
      <c r="AR14" s="103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s="7" customFormat="1" ht="9.75" customHeight="1">
      <c r="A15" s="88"/>
      <c r="B15" s="89">
        <v>24</v>
      </c>
      <c r="C15" s="90" t="s">
        <v>16</v>
      </c>
      <c r="D15" s="91">
        <v>1422535</v>
      </c>
      <c r="E15" s="92">
        <v>1.0291581797159748</v>
      </c>
      <c r="F15" s="93"/>
      <c r="G15" s="91">
        <v>21775.59833466312</v>
      </c>
      <c r="H15" s="91"/>
      <c r="I15" s="94"/>
      <c r="J15" s="91"/>
      <c r="K15" s="91">
        <v>803904</v>
      </c>
      <c r="L15" s="95">
        <v>56.51207175921857</v>
      </c>
      <c r="M15" s="91">
        <v>25054.974925999995</v>
      </c>
      <c r="N15" s="91"/>
      <c r="O15" s="96">
        <v>31166.6255249383</v>
      </c>
      <c r="P15" s="95"/>
      <c r="Q15" s="91">
        <v>1608.843621</v>
      </c>
      <c r="R15" s="91"/>
      <c r="S15" s="96">
        <v>2001.2882396405541</v>
      </c>
      <c r="T15" s="96"/>
      <c r="U15" s="95">
        <v>3.256823973254882</v>
      </c>
      <c r="V15" s="92"/>
      <c r="W15" s="91">
        <v>618631</v>
      </c>
      <c r="X15" s="95">
        <v>43.48792824078142</v>
      </c>
      <c r="Y15" s="91">
        <v>5921.575851</v>
      </c>
      <c r="Z15" s="91"/>
      <c r="AA15" s="96">
        <v>9572.064527965782</v>
      </c>
      <c r="AB15" s="96"/>
      <c r="AC15" s="94">
        <v>-119.025241</v>
      </c>
      <c r="AD15" s="97"/>
      <c r="AE15" s="98">
        <v>24</v>
      </c>
      <c r="AF15" s="99"/>
      <c r="AG15" s="99"/>
      <c r="AH15" s="100"/>
      <c r="AI15" s="101">
        <f aca="true" t="shared" si="5" ref="AI15:AO15">AI60+AI71+AI85+AI86+AI90+AI94</f>
        <v>628127</v>
      </c>
      <c r="AJ15" s="101">
        <f t="shared" si="5"/>
        <v>4308701169</v>
      </c>
      <c r="AK15" s="101">
        <f t="shared" si="5"/>
        <v>-63686352</v>
      </c>
      <c r="AL15" s="101">
        <f t="shared" si="5"/>
        <v>727375</v>
      </c>
      <c r="AM15" s="101">
        <f t="shared" si="5"/>
        <v>16197999302</v>
      </c>
      <c r="AN15" s="101">
        <f t="shared" si="5"/>
        <v>1494270750</v>
      </c>
      <c r="AO15" s="101">
        <f t="shared" si="5"/>
        <v>1355502</v>
      </c>
      <c r="AP15" s="102">
        <f t="shared" si="0"/>
        <v>2054.3333906169446</v>
      </c>
      <c r="AQ15" s="102">
        <f t="shared" si="1"/>
        <v>15128.491489499831</v>
      </c>
      <c r="AR15" s="103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s="7" customFormat="1" ht="9.75" customHeight="1">
      <c r="A16" s="88"/>
      <c r="B16" s="105">
        <v>25</v>
      </c>
      <c r="C16" s="106" t="s">
        <v>17</v>
      </c>
      <c r="D16" s="107">
        <v>817701</v>
      </c>
      <c r="E16" s="108">
        <v>0.9398990478800426</v>
      </c>
      <c r="F16" s="108"/>
      <c r="G16" s="107">
        <v>20418.216189047096</v>
      </c>
      <c r="H16" s="107"/>
      <c r="I16" s="109"/>
      <c r="J16" s="107"/>
      <c r="K16" s="107">
        <v>420327</v>
      </c>
      <c r="L16" s="110">
        <v>51.40350812827672</v>
      </c>
      <c r="M16" s="107">
        <v>12916.747777999999</v>
      </c>
      <c r="N16" s="107"/>
      <c r="O16" s="111">
        <v>30730.235692686885</v>
      </c>
      <c r="P16" s="110"/>
      <c r="Q16" s="107">
        <v>792.2488480000001</v>
      </c>
      <c r="R16" s="107"/>
      <c r="S16" s="111">
        <v>1884.839298926788</v>
      </c>
      <c r="T16" s="111"/>
      <c r="U16" s="112">
        <v>0.43056231121604055</v>
      </c>
      <c r="V16" s="108"/>
      <c r="W16" s="107">
        <v>397374</v>
      </c>
      <c r="X16" s="110">
        <v>48.59649187172329</v>
      </c>
      <c r="Y16" s="107">
        <v>3779.248018</v>
      </c>
      <c r="Z16" s="107"/>
      <c r="AA16" s="111">
        <v>9510.55685072501</v>
      </c>
      <c r="AB16" s="111"/>
      <c r="AC16" s="113">
        <v>-80.42334199999999</v>
      </c>
      <c r="AD16" s="114"/>
      <c r="AE16" s="115">
        <v>25</v>
      </c>
      <c r="AF16" s="99"/>
      <c r="AG16" s="99"/>
      <c r="AH16" s="100"/>
      <c r="AI16" s="101">
        <f aca="true" t="shared" si="6" ref="AI16:AO16">AI56+AI99+AI110</f>
        <v>407210</v>
      </c>
      <c r="AJ16" s="101">
        <f t="shared" si="6"/>
        <v>2740944723</v>
      </c>
      <c r="AK16" s="101">
        <f t="shared" si="6"/>
        <v>-42942116</v>
      </c>
      <c r="AL16" s="101">
        <f t="shared" si="6"/>
        <v>368596</v>
      </c>
      <c r="AM16" s="101">
        <f t="shared" si="6"/>
        <v>8132200579</v>
      </c>
      <c r="AN16" s="101">
        <f t="shared" si="6"/>
        <v>729695589</v>
      </c>
      <c r="AO16" s="101">
        <f t="shared" si="6"/>
        <v>775806</v>
      </c>
      <c r="AP16" s="102">
        <f t="shared" si="0"/>
        <v>1979.662256237181</v>
      </c>
      <c r="AQ16" s="102">
        <f t="shared" si="1"/>
        <v>14015.289005241</v>
      </c>
      <c r="AR16" s="103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4" s="7" customFormat="1" ht="9.75" customHeight="1">
      <c r="A17" s="88"/>
      <c r="B17" s="89">
        <v>26</v>
      </c>
      <c r="C17" s="90" t="s">
        <v>18</v>
      </c>
      <c r="D17" s="91">
        <v>931414</v>
      </c>
      <c r="E17" s="92">
        <v>0.7128947115171477</v>
      </c>
      <c r="F17" s="93"/>
      <c r="G17" s="91">
        <v>20961.302313471777</v>
      </c>
      <c r="H17" s="91"/>
      <c r="I17" s="94"/>
      <c r="J17" s="91"/>
      <c r="K17" s="91">
        <v>506096</v>
      </c>
      <c r="L17" s="95">
        <v>54.33631016926952</v>
      </c>
      <c r="M17" s="91">
        <v>15454.809471</v>
      </c>
      <c r="N17" s="91"/>
      <c r="O17" s="96">
        <v>30537.308081865893</v>
      </c>
      <c r="P17" s="95"/>
      <c r="Q17" s="91">
        <v>983.6166890000001</v>
      </c>
      <c r="R17" s="91"/>
      <c r="S17" s="96">
        <v>1943.537765562265</v>
      </c>
      <c r="T17" s="96"/>
      <c r="U17" s="95">
        <v>2.04044569916289</v>
      </c>
      <c r="V17" s="92"/>
      <c r="W17" s="91">
        <v>425318</v>
      </c>
      <c r="X17" s="95">
        <v>45.66368983073048</v>
      </c>
      <c r="Y17" s="91">
        <v>4068.840962</v>
      </c>
      <c r="Z17" s="91"/>
      <c r="AA17" s="96">
        <v>9566.585383172122</v>
      </c>
      <c r="AB17" s="96"/>
      <c r="AC17" s="94">
        <v>-81.67662700000001</v>
      </c>
      <c r="AD17" s="97"/>
      <c r="AE17" s="98">
        <v>26</v>
      </c>
      <c r="AF17" s="99"/>
      <c r="AG17" s="99"/>
      <c r="AH17" s="100"/>
      <c r="AI17" s="101">
        <f aca="true" t="shared" si="7" ref="AI17:AO17">AI64+AI107+AI120+AI139</f>
        <v>439316</v>
      </c>
      <c r="AJ17" s="101">
        <f t="shared" si="7"/>
        <v>2989479991</v>
      </c>
      <c r="AK17" s="101">
        <f t="shared" si="7"/>
        <v>-43577048</v>
      </c>
      <c r="AL17" s="101">
        <f t="shared" si="7"/>
        <v>455536</v>
      </c>
      <c r="AM17" s="101">
        <f t="shared" si="7"/>
        <v>10021130583</v>
      </c>
      <c r="AN17" s="101">
        <f t="shared" si="7"/>
        <v>926025951</v>
      </c>
      <c r="AO17" s="101">
        <f t="shared" si="7"/>
        <v>894852</v>
      </c>
      <c r="AP17" s="102">
        <f t="shared" si="0"/>
        <v>2032.8271552632502</v>
      </c>
      <c r="AQ17" s="102">
        <f t="shared" si="1"/>
        <v>14539.39933530908</v>
      </c>
      <c r="AR17" s="103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s="7" customFormat="1" ht="9.75" customHeight="1">
      <c r="A18" s="88"/>
      <c r="B18" s="105">
        <v>31</v>
      </c>
      <c r="C18" s="106" t="s">
        <v>19</v>
      </c>
      <c r="D18" s="107">
        <v>2176553</v>
      </c>
      <c r="E18" s="108">
        <v>0.9377030356628591</v>
      </c>
      <c r="F18" s="108"/>
      <c r="G18" s="107">
        <v>19532.27549570353</v>
      </c>
      <c r="H18" s="107"/>
      <c r="I18" s="109"/>
      <c r="J18" s="107"/>
      <c r="K18" s="107">
        <v>1040838</v>
      </c>
      <c r="L18" s="110">
        <v>47.82047577063366</v>
      </c>
      <c r="M18" s="107">
        <v>32307.739185000002</v>
      </c>
      <c r="N18" s="107"/>
      <c r="O18" s="111">
        <v>31040.122655975283</v>
      </c>
      <c r="P18" s="110"/>
      <c r="Q18" s="107">
        <v>2097.1797930000002</v>
      </c>
      <c r="R18" s="107"/>
      <c r="S18" s="111">
        <v>2014.8954909409533</v>
      </c>
      <c r="T18" s="111"/>
      <c r="U18" s="112">
        <v>3.387704907545588</v>
      </c>
      <c r="V18" s="108"/>
      <c r="W18" s="107">
        <v>1135715</v>
      </c>
      <c r="X18" s="110">
        <v>52.17952422936635</v>
      </c>
      <c r="Y18" s="107">
        <v>10205.293642</v>
      </c>
      <c r="Z18" s="107"/>
      <c r="AA18" s="111">
        <v>8985.787492460697</v>
      </c>
      <c r="AB18" s="111"/>
      <c r="AC18" s="113">
        <v>-199.93051099999997</v>
      </c>
      <c r="AD18" s="114"/>
      <c r="AE18" s="115">
        <v>31</v>
      </c>
      <c r="AF18" s="99"/>
      <c r="AG18" s="99"/>
      <c r="AH18" s="100"/>
      <c r="AI18" s="101" t="e">
        <f>#REF!+AI108+AI111</f>
        <v>#REF!</v>
      </c>
      <c r="AJ18" s="101" t="e">
        <f>#REF!+AJ108+AJ111</f>
        <v>#REF!</v>
      </c>
      <c r="AK18" s="101" t="e">
        <f>#REF!+AK108+AK111</f>
        <v>#REF!</v>
      </c>
      <c r="AL18" s="101" t="e">
        <f>#REF!+AL108+AL111</f>
        <v>#REF!</v>
      </c>
      <c r="AM18" s="101" t="e">
        <f>#REF!+AM108+AM111</f>
        <v>#REF!</v>
      </c>
      <c r="AN18" s="101" t="e">
        <f>#REF!+AN108+AN111</f>
        <v>#REF!</v>
      </c>
      <c r="AO18" s="101" t="e">
        <f>#REF!+AO108+AO111</f>
        <v>#REF!</v>
      </c>
      <c r="AP18" s="102" t="e">
        <f t="shared" si="0"/>
        <v>#REF!</v>
      </c>
      <c r="AQ18" s="102" t="e">
        <f t="shared" si="1"/>
        <v>#REF!</v>
      </c>
      <c r="AR18" s="103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s="7" customFormat="1" ht="9.75" customHeight="1">
      <c r="A19" s="88"/>
      <c r="B19" s="89">
        <v>41</v>
      </c>
      <c r="C19" s="90" t="s">
        <v>20</v>
      </c>
      <c r="D19" s="91">
        <v>1292280</v>
      </c>
      <c r="E19" s="92">
        <v>0.8514324512045701</v>
      </c>
      <c r="F19" s="93"/>
      <c r="G19" s="91">
        <v>20807.26245473117</v>
      </c>
      <c r="H19" s="91"/>
      <c r="I19" s="94"/>
      <c r="J19" s="91"/>
      <c r="K19" s="91">
        <v>655826</v>
      </c>
      <c r="L19" s="95">
        <v>50.74952796607546</v>
      </c>
      <c r="M19" s="91">
        <v>20210.855259000004</v>
      </c>
      <c r="N19" s="91"/>
      <c r="O19" s="96">
        <v>30817.40470643128</v>
      </c>
      <c r="P19" s="95"/>
      <c r="Q19" s="91">
        <v>1257.07542</v>
      </c>
      <c r="R19" s="91"/>
      <c r="S19" s="96">
        <v>1916.7819208143624</v>
      </c>
      <c r="T19" s="96"/>
      <c r="U19" s="95">
        <v>1.8805845751355657</v>
      </c>
      <c r="V19" s="92"/>
      <c r="W19" s="91">
        <v>636454</v>
      </c>
      <c r="X19" s="95">
        <v>49.25047203392454</v>
      </c>
      <c r="Y19" s="91">
        <v>6677.953866</v>
      </c>
      <c r="Z19" s="91"/>
      <c r="AA19" s="96">
        <v>10492.43757757827</v>
      </c>
      <c r="AB19" s="96"/>
      <c r="AC19" s="94">
        <v>-117.868627</v>
      </c>
      <c r="AD19" s="97"/>
      <c r="AE19" s="98">
        <v>41</v>
      </c>
      <c r="AF19" s="99"/>
      <c r="AG19" s="99"/>
      <c r="AH19" s="100"/>
      <c r="AI19" s="101">
        <f aca="true" t="shared" si="8" ref="AI19:AO19">AI103+AI104+AI106+AI138</f>
        <v>641079</v>
      </c>
      <c r="AJ19" s="101">
        <f t="shared" si="8"/>
        <v>4274733154</v>
      </c>
      <c r="AK19" s="101">
        <f t="shared" si="8"/>
        <v>-58156660</v>
      </c>
      <c r="AL19" s="101">
        <f t="shared" si="8"/>
        <v>602087</v>
      </c>
      <c r="AM19" s="101">
        <f t="shared" si="8"/>
        <v>13037678195</v>
      </c>
      <c r="AN19" s="101">
        <f t="shared" si="8"/>
        <v>1178177421</v>
      </c>
      <c r="AO19" s="101">
        <f t="shared" si="8"/>
        <v>1243166</v>
      </c>
      <c r="AP19" s="102">
        <f t="shared" si="0"/>
        <v>1956.8225538834088</v>
      </c>
      <c r="AQ19" s="102">
        <f t="shared" si="1"/>
        <v>13926.065665405908</v>
      </c>
      <c r="AR19" s="103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1:54" s="7" customFormat="1" ht="9.75" customHeight="1">
      <c r="A20" s="88"/>
      <c r="B20" s="105">
        <v>42</v>
      </c>
      <c r="C20" s="106" t="s">
        <v>21</v>
      </c>
      <c r="D20" s="107">
        <v>993000</v>
      </c>
      <c r="E20" s="108">
        <v>0.8136156249936547</v>
      </c>
      <c r="F20" s="108"/>
      <c r="G20" s="107">
        <v>23671.571112789527</v>
      </c>
      <c r="H20" s="107"/>
      <c r="I20" s="109"/>
      <c r="J20" s="107"/>
      <c r="K20" s="107">
        <v>590740</v>
      </c>
      <c r="L20" s="110">
        <v>59.49043303121853</v>
      </c>
      <c r="M20" s="107">
        <v>19531.634914000002</v>
      </c>
      <c r="N20" s="107"/>
      <c r="O20" s="111">
        <v>33062.997112096695</v>
      </c>
      <c r="P20" s="110"/>
      <c r="Q20" s="107">
        <v>1376.338963</v>
      </c>
      <c r="R20" s="107"/>
      <c r="S20" s="111">
        <v>2329.8557114805158</v>
      </c>
      <c r="T20" s="111"/>
      <c r="U20" s="112">
        <v>3.4787486747227474</v>
      </c>
      <c r="V20" s="108"/>
      <c r="W20" s="107">
        <v>402260</v>
      </c>
      <c r="X20" s="110">
        <v>40.50956696878147</v>
      </c>
      <c r="Y20" s="107">
        <v>3974.2352010000004</v>
      </c>
      <c r="Z20" s="107"/>
      <c r="AA20" s="111">
        <v>9879.767317158057</v>
      </c>
      <c r="AB20" s="111"/>
      <c r="AC20" s="113">
        <v>-76.636296</v>
      </c>
      <c r="AD20" s="114"/>
      <c r="AE20" s="115">
        <v>42</v>
      </c>
      <c r="AF20" s="99"/>
      <c r="AG20" s="99"/>
      <c r="AH20" s="100"/>
      <c r="AI20" s="101">
        <f aca="true" t="shared" si="9" ref="AI20:AO20">AI116+AI117</f>
        <v>391720</v>
      </c>
      <c r="AJ20" s="101">
        <f t="shared" si="9"/>
        <v>2815649280</v>
      </c>
      <c r="AK20" s="101">
        <f t="shared" si="9"/>
        <v>-38741277</v>
      </c>
      <c r="AL20" s="101">
        <f t="shared" si="9"/>
        <v>558616</v>
      </c>
      <c r="AM20" s="101">
        <f t="shared" si="9"/>
        <v>13092536507</v>
      </c>
      <c r="AN20" s="101">
        <f t="shared" si="9"/>
        <v>1333427935</v>
      </c>
      <c r="AO20" s="101">
        <f t="shared" si="9"/>
        <v>950336</v>
      </c>
      <c r="AP20" s="102">
        <f t="shared" si="0"/>
        <v>2387.0206635685336</v>
      </c>
      <c r="AQ20" s="102">
        <f t="shared" si="1"/>
        <v>16739.538212800526</v>
      </c>
      <c r="AR20" s="103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s="7" customFormat="1" ht="9.75" customHeight="1">
      <c r="A21" s="88"/>
      <c r="B21" s="89">
        <v>43</v>
      </c>
      <c r="C21" s="90" t="s">
        <v>22</v>
      </c>
      <c r="D21" s="91">
        <v>643485</v>
      </c>
      <c r="E21" s="92">
        <v>1.01741904289455</v>
      </c>
      <c r="F21" s="93"/>
      <c r="G21" s="91">
        <v>20892.2218264606</v>
      </c>
      <c r="H21" s="91"/>
      <c r="I21" s="94"/>
      <c r="J21" s="91"/>
      <c r="K21" s="91">
        <v>352858</v>
      </c>
      <c r="L21" s="95">
        <v>54.83546625018454</v>
      </c>
      <c r="M21" s="91">
        <v>10604.940576</v>
      </c>
      <c r="N21" s="91"/>
      <c r="O21" s="96">
        <v>30054.414455673388</v>
      </c>
      <c r="P21" s="95"/>
      <c r="Q21" s="91">
        <v>622.274449</v>
      </c>
      <c r="R21" s="91"/>
      <c r="S21" s="96">
        <v>1763.5265432553606</v>
      </c>
      <c r="T21" s="96"/>
      <c r="U21" s="95">
        <v>3.8817662460068973</v>
      </c>
      <c r="V21" s="92"/>
      <c r="W21" s="91">
        <v>290627</v>
      </c>
      <c r="X21" s="95">
        <v>45.164533749815455</v>
      </c>
      <c r="Y21" s="91">
        <v>2838.890786</v>
      </c>
      <c r="Z21" s="91"/>
      <c r="AA21" s="96">
        <v>9768.159138689798</v>
      </c>
      <c r="AB21" s="96"/>
      <c r="AC21" s="94">
        <v>-60.253032000000005</v>
      </c>
      <c r="AD21" s="97"/>
      <c r="AE21" s="98">
        <v>43</v>
      </c>
      <c r="AF21" s="99"/>
      <c r="AG21" s="99"/>
      <c r="AH21" s="100"/>
      <c r="AI21" s="101">
        <f aca="true" t="shared" si="10" ref="AI21:AO21">AI68+AI88+AI119+AI140</f>
        <v>292843</v>
      </c>
      <c r="AJ21" s="101">
        <f t="shared" si="10"/>
        <v>2059037863</v>
      </c>
      <c r="AK21" s="101">
        <f t="shared" si="10"/>
        <v>-28482410</v>
      </c>
      <c r="AL21" s="101">
        <f t="shared" si="10"/>
        <v>319384</v>
      </c>
      <c r="AM21" s="101">
        <f t="shared" si="10"/>
        <v>6936309571</v>
      </c>
      <c r="AN21" s="101">
        <f t="shared" si="10"/>
        <v>610584323</v>
      </c>
      <c r="AO21" s="101">
        <f t="shared" si="10"/>
        <v>612227</v>
      </c>
      <c r="AP21" s="102">
        <f t="shared" si="0"/>
        <v>1911.756139944393</v>
      </c>
      <c r="AQ21" s="102">
        <f t="shared" si="1"/>
        <v>14692.830329273293</v>
      </c>
      <c r="AR21" s="103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s="7" customFormat="1" ht="9.75" customHeight="1">
      <c r="A22" s="88"/>
      <c r="B22" s="105">
        <v>52</v>
      </c>
      <c r="C22" s="106" t="s">
        <v>23</v>
      </c>
      <c r="D22" s="107">
        <v>1910688</v>
      </c>
      <c r="E22" s="108">
        <v>1.4061184782458707</v>
      </c>
      <c r="F22" s="108"/>
      <c r="G22" s="107">
        <v>21586.855987476763</v>
      </c>
      <c r="H22" s="107"/>
      <c r="I22" s="109"/>
      <c r="J22" s="107"/>
      <c r="K22" s="107">
        <v>1042108</v>
      </c>
      <c r="L22" s="110">
        <v>54.54098209650137</v>
      </c>
      <c r="M22" s="107">
        <v>32638.694837</v>
      </c>
      <c r="N22" s="107"/>
      <c r="O22" s="111">
        <v>31319.87743784713</v>
      </c>
      <c r="P22" s="110"/>
      <c r="Q22" s="107">
        <v>1957.569537</v>
      </c>
      <c r="R22" s="107"/>
      <c r="S22" s="111">
        <v>1878.4708849754536</v>
      </c>
      <c r="T22" s="111"/>
      <c r="U22" s="112">
        <v>1.72378746887148</v>
      </c>
      <c r="V22" s="108"/>
      <c r="W22" s="107">
        <v>868580</v>
      </c>
      <c r="X22" s="110">
        <v>45.45901790349863</v>
      </c>
      <c r="Y22" s="107">
        <v>8607.051856</v>
      </c>
      <c r="Z22" s="107"/>
      <c r="AA22" s="111">
        <v>9909.336913122568</v>
      </c>
      <c r="AB22" s="111"/>
      <c r="AC22" s="113">
        <v>-189.661976</v>
      </c>
      <c r="AD22" s="114"/>
      <c r="AE22" s="115">
        <v>52</v>
      </c>
      <c r="AF22" s="99"/>
      <c r="AG22" s="99"/>
      <c r="AH22" s="100"/>
      <c r="AI22" s="101">
        <f aca="true" t="shared" si="11" ref="AI22:AO22">AI93+AI98+AI102+AI121+AI135</f>
        <v>884581</v>
      </c>
      <c r="AJ22" s="101">
        <f t="shared" si="11"/>
        <v>6258999941</v>
      </c>
      <c r="AK22" s="101">
        <f t="shared" si="11"/>
        <v>-95927703</v>
      </c>
      <c r="AL22" s="101">
        <f t="shared" si="11"/>
        <v>892926</v>
      </c>
      <c r="AM22" s="101">
        <f t="shared" si="11"/>
        <v>19860831271</v>
      </c>
      <c r="AN22" s="101">
        <f t="shared" si="11"/>
        <v>1770294190</v>
      </c>
      <c r="AO22" s="101">
        <f t="shared" si="11"/>
        <v>1777507</v>
      </c>
      <c r="AP22" s="102">
        <f t="shared" si="0"/>
        <v>1982.5765964928785</v>
      </c>
      <c r="AQ22" s="102">
        <f t="shared" si="1"/>
        <v>14694.64323459767</v>
      </c>
      <c r="AR22" s="103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s="7" customFormat="1" ht="9.75" customHeight="1">
      <c r="A23" s="88"/>
      <c r="B23" s="89">
        <v>53</v>
      </c>
      <c r="C23" s="90" t="s">
        <v>24</v>
      </c>
      <c r="D23" s="91">
        <v>1750710</v>
      </c>
      <c r="E23" s="92">
        <v>1.2370194492857878</v>
      </c>
      <c r="F23" s="93"/>
      <c r="G23" s="91">
        <v>21469.105954155744</v>
      </c>
      <c r="H23" s="91"/>
      <c r="I23" s="94"/>
      <c r="J23" s="91"/>
      <c r="K23" s="91">
        <v>942873</v>
      </c>
      <c r="L23" s="95">
        <v>53.856606748119326</v>
      </c>
      <c r="M23" s="91">
        <v>29740.001928</v>
      </c>
      <c r="N23" s="91"/>
      <c r="O23" s="96">
        <v>31541.895809934107</v>
      </c>
      <c r="P23" s="95"/>
      <c r="Q23" s="91">
        <v>1842.4839319999999</v>
      </c>
      <c r="R23" s="91"/>
      <c r="S23" s="96">
        <v>1954.1167601575185</v>
      </c>
      <c r="T23" s="96"/>
      <c r="U23" s="95">
        <v>1.1275290913138603</v>
      </c>
      <c r="V23" s="92"/>
      <c r="W23" s="91">
        <v>807837</v>
      </c>
      <c r="X23" s="95">
        <v>46.14339325188067</v>
      </c>
      <c r="Y23" s="91">
        <v>7846.176557</v>
      </c>
      <c r="Z23" s="91"/>
      <c r="AA23" s="96">
        <v>9712.573894238565</v>
      </c>
      <c r="AB23" s="96"/>
      <c r="AC23" s="94">
        <v>-163.25832499999999</v>
      </c>
      <c r="AD23" s="97"/>
      <c r="AE23" s="98">
        <v>53</v>
      </c>
      <c r="AF23" s="99"/>
      <c r="AG23" s="99"/>
      <c r="AH23" s="100"/>
      <c r="AI23" s="101">
        <f aca="true" t="shared" si="12" ref="AI23:AO23">AI65+AI72+AI78+AI105</f>
        <v>814493</v>
      </c>
      <c r="AJ23" s="101">
        <f t="shared" si="12"/>
        <v>5554457219</v>
      </c>
      <c r="AK23" s="101">
        <f t="shared" si="12"/>
        <v>-82644483</v>
      </c>
      <c r="AL23" s="101">
        <f t="shared" si="12"/>
        <v>814956</v>
      </c>
      <c r="AM23" s="101">
        <f t="shared" si="12"/>
        <v>18412085880</v>
      </c>
      <c r="AN23" s="101">
        <f t="shared" si="12"/>
        <v>1692524023</v>
      </c>
      <c r="AO23" s="101">
        <f t="shared" si="12"/>
        <v>1629449</v>
      </c>
      <c r="AP23" s="102">
        <f t="shared" si="0"/>
        <v>2076.8287159061347</v>
      </c>
      <c r="AQ23" s="102">
        <f t="shared" si="1"/>
        <v>14708.372645599831</v>
      </c>
      <c r="AR23" s="103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s="7" customFormat="1" ht="9.75" customHeight="1">
      <c r="A24" s="88"/>
      <c r="B24" s="105">
        <v>54</v>
      </c>
      <c r="C24" s="106" t="s">
        <v>25</v>
      </c>
      <c r="D24" s="107">
        <v>997638</v>
      </c>
      <c r="E24" s="108">
        <v>1.4005055602479624</v>
      </c>
      <c r="F24" s="108"/>
      <c r="G24" s="107">
        <v>20400.57115206117</v>
      </c>
      <c r="H24" s="107"/>
      <c r="I24" s="109"/>
      <c r="J24" s="107"/>
      <c r="K24" s="107">
        <v>511515</v>
      </c>
      <c r="L24" s="110">
        <v>51.27260589512428</v>
      </c>
      <c r="M24" s="107">
        <v>15806.687263</v>
      </c>
      <c r="N24" s="107"/>
      <c r="O24" s="111">
        <v>30901.708186465694</v>
      </c>
      <c r="P24" s="110"/>
      <c r="Q24" s="107">
        <v>977.7868550000001</v>
      </c>
      <c r="R24" s="107"/>
      <c r="S24" s="111">
        <v>1911.5506974380028</v>
      </c>
      <c r="T24" s="111"/>
      <c r="U24" s="112">
        <v>2.401144618721119</v>
      </c>
      <c r="V24" s="108"/>
      <c r="W24" s="107">
        <v>486123</v>
      </c>
      <c r="X24" s="110">
        <v>48.727394104875714</v>
      </c>
      <c r="Y24" s="107">
        <v>4545.69774</v>
      </c>
      <c r="Z24" s="107"/>
      <c r="AA24" s="111">
        <v>9350.92093976216</v>
      </c>
      <c r="AB24" s="111"/>
      <c r="AC24" s="113">
        <v>-100.093276</v>
      </c>
      <c r="AD24" s="114"/>
      <c r="AE24" s="115">
        <v>54</v>
      </c>
      <c r="AF24" s="99"/>
      <c r="AG24" s="99"/>
      <c r="AH24" s="100"/>
      <c r="AI24" s="101">
        <f aca="true" t="shared" si="13" ref="AI24:AO24">AI58+AI59+AI129+AI136</f>
        <v>496275</v>
      </c>
      <c r="AJ24" s="101">
        <f t="shared" si="13"/>
        <v>3252110028</v>
      </c>
      <c r="AK24" s="101">
        <f t="shared" si="13"/>
        <v>-52142993</v>
      </c>
      <c r="AL24" s="101">
        <f t="shared" si="13"/>
        <v>438653</v>
      </c>
      <c r="AM24" s="101">
        <f t="shared" si="13"/>
        <v>9651626112</v>
      </c>
      <c r="AN24" s="101">
        <f t="shared" si="13"/>
        <v>867405715</v>
      </c>
      <c r="AO24" s="101">
        <f t="shared" si="13"/>
        <v>934928</v>
      </c>
      <c r="AP24" s="102">
        <f t="shared" si="0"/>
        <v>1977.4302580855483</v>
      </c>
      <c r="AQ24" s="102">
        <f t="shared" si="1"/>
        <v>13801.850131774852</v>
      </c>
      <c r="AR24" s="103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s="7" customFormat="1" ht="9.75" customHeight="1">
      <c r="A25" s="88"/>
      <c r="B25" s="89">
        <v>72</v>
      </c>
      <c r="C25" s="90" t="s">
        <v>26</v>
      </c>
      <c r="D25" s="91">
        <v>1828837</v>
      </c>
      <c r="E25" s="92">
        <v>1.3872272861836086</v>
      </c>
      <c r="F25" s="93"/>
      <c r="G25" s="91">
        <v>21341.004138148997</v>
      </c>
      <c r="H25" s="91"/>
      <c r="I25" s="94"/>
      <c r="J25" s="91"/>
      <c r="K25" s="91">
        <v>971559</v>
      </c>
      <c r="L25" s="95">
        <v>53.12441732095316</v>
      </c>
      <c r="M25" s="91">
        <v>31130.043737999997</v>
      </c>
      <c r="N25" s="91"/>
      <c r="O25" s="96">
        <v>32041.331239790892</v>
      </c>
      <c r="P25" s="95"/>
      <c r="Q25" s="91">
        <v>2111.210727</v>
      </c>
      <c r="R25" s="91"/>
      <c r="S25" s="96">
        <v>2173.013401141876</v>
      </c>
      <c r="T25" s="96"/>
      <c r="U25" s="95">
        <v>2.058745420977527</v>
      </c>
      <c r="V25" s="92"/>
      <c r="W25" s="91">
        <v>857278</v>
      </c>
      <c r="X25" s="95">
        <v>46.87558267904684</v>
      </c>
      <c r="Y25" s="91">
        <v>7899.174246999999</v>
      </c>
      <c r="Z25" s="91"/>
      <c r="AA25" s="96">
        <v>9214.250508003239</v>
      </c>
      <c r="AB25" s="96"/>
      <c r="AC25" s="94">
        <v>-167.4762</v>
      </c>
      <c r="AD25" s="97"/>
      <c r="AE25" s="98">
        <v>72</v>
      </c>
      <c r="AF25" s="99"/>
      <c r="AG25" s="99"/>
      <c r="AH25" s="100"/>
      <c r="AI25" s="101">
        <f aca="true" t="shared" si="14" ref="AI25:AO25">AI67+AI76+AI89+AI96+AI113</f>
        <v>856604</v>
      </c>
      <c r="AJ25" s="101">
        <f t="shared" si="14"/>
        <v>5486681320</v>
      </c>
      <c r="AK25" s="101">
        <f t="shared" si="14"/>
        <v>-87984324</v>
      </c>
      <c r="AL25" s="101">
        <f t="shared" si="14"/>
        <v>834980</v>
      </c>
      <c r="AM25" s="101">
        <f t="shared" si="14"/>
        <v>18966756155</v>
      </c>
      <c r="AN25" s="101">
        <f t="shared" si="14"/>
        <v>1853357141</v>
      </c>
      <c r="AO25" s="101">
        <f t="shared" si="14"/>
        <v>1691584</v>
      </c>
      <c r="AP25" s="102">
        <f t="shared" si="0"/>
        <v>2219.6425555103115</v>
      </c>
      <c r="AQ25" s="102">
        <f t="shared" si="1"/>
        <v>14455.940393737468</v>
      </c>
      <c r="AR25" s="103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s="7" customFormat="1" ht="9.75" customHeight="1">
      <c r="A26" s="88"/>
      <c r="B26" s="105">
        <v>73</v>
      </c>
      <c r="C26" s="106" t="s">
        <v>27</v>
      </c>
      <c r="D26" s="107">
        <v>1605980</v>
      </c>
      <c r="E26" s="108">
        <v>1.2184814895814884</v>
      </c>
      <c r="F26" s="108"/>
      <c r="G26" s="107">
        <v>20947.659780943723</v>
      </c>
      <c r="H26" s="107"/>
      <c r="I26" s="109"/>
      <c r="J26" s="107"/>
      <c r="K26" s="107">
        <v>841511</v>
      </c>
      <c r="L26" s="110">
        <v>52.39859774094322</v>
      </c>
      <c r="M26" s="107">
        <v>26713.676148</v>
      </c>
      <c r="N26" s="107"/>
      <c r="O26" s="111">
        <v>31744.892399505177</v>
      </c>
      <c r="P26" s="110"/>
      <c r="Q26" s="107">
        <v>1791.7191380000002</v>
      </c>
      <c r="R26" s="107"/>
      <c r="S26" s="111">
        <v>2129.169004326741</v>
      </c>
      <c r="T26" s="111"/>
      <c r="U26" s="112">
        <v>1.6079721161280147</v>
      </c>
      <c r="V26" s="108"/>
      <c r="W26" s="107">
        <v>764469</v>
      </c>
      <c r="X26" s="110">
        <v>47.601402259056776</v>
      </c>
      <c r="Y26" s="107">
        <v>6927.846507000001</v>
      </c>
      <c r="Z26" s="107"/>
      <c r="AA26" s="111">
        <v>9062.298807407495</v>
      </c>
      <c r="AB26" s="111"/>
      <c r="AC26" s="113">
        <v>-152.95874</v>
      </c>
      <c r="AD26" s="114"/>
      <c r="AE26" s="115">
        <v>73</v>
      </c>
      <c r="AF26" s="99"/>
      <c r="AG26" s="99"/>
      <c r="AH26" s="100"/>
      <c r="AI26" s="101">
        <f aca="true" t="shared" si="15" ref="AI26:AO26">AI51+AI54+AI74+AI75+AI95+AI114+AI131+AI132</f>
        <v>765507</v>
      </c>
      <c r="AJ26" s="101">
        <f t="shared" si="15"/>
        <v>4837959581</v>
      </c>
      <c r="AK26" s="101">
        <f t="shared" si="15"/>
        <v>-78069220</v>
      </c>
      <c r="AL26" s="101">
        <f t="shared" si="15"/>
        <v>722998</v>
      </c>
      <c r="AM26" s="101">
        <f t="shared" si="15"/>
        <v>16381111472</v>
      </c>
      <c r="AN26" s="101">
        <f t="shared" si="15"/>
        <v>1561790790</v>
      </c>
      <c r="AO26" s="101">
        <f t="shared" si="15"/>
        <v>1488505</v>
      </c>
      <c r="AP26" s="102">
        <f t="shared" si="0"/>
        <v>2160.159212058678</v>
      </c>
      <c r="AQ26" s="102">
        <f t="shared" si="1"/>
        <v>14255.290410848469</v>
      </c>
      <c r="AR26" s="103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s="7" customFormat="1" ht="9.75" customHeight="1">
      <c r="A27" s="88"/>
      <c r="B27" s="89">
        <v>74</v>
      </c>
      <c r="C27" s="90" t="s">
        <v>28</v>
      </c>
      <c r="D27" s="91">
        <v>429277</v>
      </c>
      <c r="E27" s="92">
        <v>0.7567133666468726</v>
      </c>
      <c r="F27" s="93"/>
      <c r="G27" s="91">
        <v>19662.663641425002</v>
      </c>
      <c r="H27" s="91"/>
      <c r="I27" s="94"/>
      <c r="J27" s="91"/>
      <c r="K27" s="91">
        <v>216891</v>
      </c>
      <c r="L27" s="95">
        <v>50.52471947017892</v>
      </c>
      <c r="M27" s="91">
        <v>6523.34245</v>
      </c>
      <c r="N27" s="91"/>
      <c r="O27" s="96">
        <v>30076.59354237843</v>
      </c>
      <c r="P27" s="95"/>
      <c r="Q27" s="91">
        <v>402.13532699999996</v>
      </c>
      <c r="R27" s="91"/>
      <c r="S27" s="96">
        <v>1854.0895057886219</v>
      </c>
      <c r="T27" s="96"/>
      <c r="U27" s="95">
        <v>2.765954295556326</v>
      </c>
      <c r="V27" s="92"/>
      <c r="W27" s="91">
        <v>212386</v>
      </c>
      <c r="X27" s="95">
        <v>49.47528052982107</v>
      </c>
      <c r="Y27" s="91">
        <v>1917.38681</v>
      </c>
      <c r="Z27" s="91"/>
      <c r="AA27" s="96">
        <v>9027.83992353545</v>
      </c>
      <c r="AB27" s="96"/>
      <c r="AC27" s="94">
        <v>-40.149932</v>
      </c>
      <c r="AD27" s="97"/>
      <c r="AE27" s="98">
        <v>74</v>
      </c>
      <c r="AF27" s="99"/>
      <c r="AG27" s="99"/>
      <c r="AH27" s="100"/>
      <c r="AI27" s="101">
        <f aca="true" t="shared" si="16" ref="AI27:AO27">AI61+AI66+AI137</f>
        <v>217983</v>
      </c>
      <c r="AJ27" s="101">
        <f t="shared" si="16"/>
        <v>1374461907</v>
      </c>
      <c r="AK27" s="101">
        <f t="shared" si="16"/>
        <v>-20636035</v>
      </c>
      <c r="AL27" s="101">
        <f t="shared" si="16"/>
        <v>194036</v>
      </c>
      <c r="AM27" s="101">
        <f t="shared" si="16"/>
        <v>4191225336</v>
      </c>
      <c r="AN27" s="101">
        <f t="shared" si="16"/>
        <v>373059589</v>
      </c>
      <c r="AO27" s="101">
        <f t="shared" si="16"/>
        <v>412019</v>
      </c>
      <c r="AP27" s="102">
        <f t="shared" si="0"/>
        <v>1922.630795316333</v>
      </c>
      <c r="AQ27" s="102">
        <f t="shared" si="1"/>
        <v>13508.326662119951</v>
      </c>
      <c r="AR27" s="103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s="7" customFormat="1" ht="9.75" customHeight="1">
      <c r="A28" s="88"/>
      <c r="B28" s="105">
        <v>82</v>
      </c>
      <c r="C28" s="106" t="s">
        <v>29</v>
      </c>
      <c r="D28" s="107">
        <v>3380642</v>
      </c>
      <c r="E28" s="108">
        <v>1.3707642263940931</v>
      </c>
      <c r="F28" s="108"/>
      <c r="G28" s="107">
        <v>23416.785039054714</v>
      </c>
      <c r="H28" s="107"/>
      <c r="I28" s="109"/>
      <c r="J28" s="107"/>
      <c r="K28" s="107">
        <v>1942180</v>
      </c>
      <c r="L28" s="110">
        <v>57.450034638391166</v>
      </c>
      <c r="M28" s="107">
        <v>64459.240638</v>
      </c>
      <c r="N28" s="107"/>
      <c r="O28" s="111">
        <v>33189.11771205552</v>
      </c>
      <c r="P28" s="110"/>
      <c r="Q28" s="107">
        <v>4502.193053</v>
      </c>
      <c r="R28" s="107"/>
      <c r="S28" s="111">
        <v>2318.1131784901504</v>
      </c>
      <c r="T28" s="111"/>
      <c r="U28" s="112">
        <v>1.2701968534330252</v>
      </c>
      <c r="V28" s="108"/>
      <c r="W28" s="107">
        <v>1438462</v>
      </c>
      <c r="X28" s="110">
        <v>42.549965361608834</v>
      </c>
      <c r="Y28" s="107">
        <v>14704.52637</v>
      </c>
      <c r="Z28" s="107"/>
      <c r="AA28" s="111">
        <v>10222.3947313172</v>
      </c>
      <c r="AB28" s="111"/>
      <c r="AC28" s="113">
        <v>-274.097489</v>
      </c>
      <c r="AD28" s="114"/>
      <c r="AE28" s="115">
        <v>82</v>
      </c>
      <c r="AF28" s="99"/>
      <c r="AG28" s="99"/>
      <c r="AH28" s="100"/>
      <c r="AI28" s="101">
        <f aca="true" t="shared" si="17" ref="AI28:AO28">AI43+AI49+AI69+AI87+AI91+AI118+AI122+AI123</f>
        <v>1436077</v>
      </c>
      <c r="AJ28" s="101">
        <f t="shared" si="17"/>
        <v>10509099871</v>
      </c>
      <c r="AK28" s="101">
        <f t="shared" si="17"/>
        <v>-143032733</v>
      </c>
      <c r="AL28" s="101">
        <f t="shared" si="17"/>
        <v>1708925</v>
      </c>
      <c r="AM28" s="101">
        <f t="shared" si="17"/>
        <v>40013035376</v>
      </c>
      <c r="AN28" s="101">
        <f t="shared" si="17"/>
        <v>3966338568</v>
      </c>
      <c r="AO28" s="101">
        <f t="shared" si="17"/>
        <v>3145002</v>
      </c>
      <c r="AP28" s="102">
        <f t="shared" si="0"/>
        <v>2320.955318694501</v>
      </c>
      <c r="AQ28" s="102">
        <f t="shared" si="1"/>
        <v>16064.261722886027</v>
      </c>
      <c r="AR28" s="103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54" s="7" customFormat="1" ht="9.75" customHeight="1">
      <c r="A29" s="88"/>
      <c r="B29" s="89">
        <v>83</v>
      </c>
      <c r="C29" s="90" t="s">
        <v>30</v>
      </c>
      <c r="D29" s="91">
        <v>781736</v>
      </c>
      <c r="E29" s="92">
        <v>0.7259355084769785</v>
      </c>
      <c r="F29" s="93"/>
      <c r="G29" s="91">
        <v>19918.557025645485</v>
      </c>
      <c r="H29" s="91"/>
      <c r="I29" s="94"/>
      <c r="J29" s="91"/>
      <c r="K29" s="91">
        <v>398283</v>
      </c>
      <c r="L29" s="95">
        <v>50.94852993849586</v>
      </c>
      <c r="M29" s="91">
        <v>12032.356402000001</v>
      </c>
      <c r="N29" s="91"/>
      <c r="O29" s="96">
        <v>30210.56987619356</v>
      </c>
      <c r="P29" s="95"/>
      <c r="Q29" s="91">
        <v>736.8544519999999</v>
      </c>
      <c r="R29" s="91"/>
      <c r="S29" s="96">
        <v>1850.0775880466904</v>
      </c>
      <c r="T29" s="96"/>
      <c r="U29" s="95">
        <v>4.112231084924063</v>
      </c>
      <c r="V29" s="92"/>
      <c r="W29" s="91">
        <v>383453</v>
      </c>
      <c r="X29" s="95">
        <v>49.05147006150414</v>
      </c>
      <c r="Y29" s="91">
        <v>3538.696693</v>
      </c>
      <c r="Z29" s="91"/>
      <c r="AA29" s="96">
        <v>9228.50177987915</v>
      </c>
      <c r="AB29" s="96"/>
      <c r="AC29" s="94">
        <v>-75.693367</v>
      </c>
      <c r="AD29" s="97"/>
      <c r="AE29" s="98">
        <v>83</v>
      </c>
      <c r="AF29" s="99"/>
      <c r="AG29" s="99"/>
      <c r="AH29" s="100"/>
      <c r="AI29" s="101">
        <f aca="true" t="shared" si="18" ref="AI29:AO29">AI45+AI57+AI92+AI112</f>
        <v>395523</v>
      </c>
      <c r="AJ29" s="101">
        <f t="shared" si="18"/>
        <v>2561442765</v>
      </c>
      <c r="AK29" s="101">
        <f t="shared" si="18"/>
        <v>-40066641</v>
      </c>
      <c r="AL29" s="101">
        <f t="shared" si="18"/>
        <v>356292</v>
      </c>
      <c r="AM29" s="101">
        <f t="shared" si="18"/>
        <v>7700206543</v>
      </c>
      <c r="AN29" s="101">
        <f t="shared" si="18"/>
        <v>681356523</v>
      </c>
      <c r="AO29" s="101">
        <f t="shared" si="18"/>
        <v>751815</v>
      </c>
      <c r="AP29" s="102">
        <f t="shared" si="0"/>
        <v>1912.3542571823111</v>
      </c>
      <c r="AQ29" s="102">
        <f t="shared" si="1"/>
        <v>13649.168090554193</v>
      </c>
      <c r="AR29" s="103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54" s="7" customFormat="1" ht="9.75" customHeight="1">
      <c r="A30" s="88"/>
      <c r="B30" s="105">
        <v>91</v>
      </c>
      <c r="C30" s="106" t="s">
        <v>31</v>
      </c>
      <c r="D30" s="107">
        <v>1494502</v>
      </c>
      <c r="E30" s="108">
        <v>1.9871255501121552</v>
      </c>
      <c r="F30" s="108"/>
      <c r="G30" s="107">
        <v>19579.722183041576</v>
      </c>
      <c r="H30" s="107"/>
      <c r="I30" s="109"/>
      <c r="J30" s="107"/>
      <c r="K30" s="107">
        <v>718567</v>
      </c>
      <c r="L30" s="110">
        <v>48.08069845339785</v>
      </c>
      <c r="M30" s="107">
        <v>22554.257696999997</v>
      </c>
      <c r="N30" s="107"/>
      <c r="O30" s="111">
        <v>31387.828409876878</v>
      </c>
      <c r="P30" s="110"/>
      <c r="Q30" s="107">
        <v>1542.776408</v>
      </c>
      <c r="R30" s="107"/>
      <c r="S30" s="111">
        <v>2147.0181736706527</v>
      </c>
      <c r="T30" s="111"/>
      <c r="U30" s="112">
        <v>2.4779635075652684</v>
      </c>
      <c r="V30" s="108"/>
      <c r="W30" s="107">
        <v>775935</v>
      </c>
      <c r="X30" s="110">
        <v>51.91930154660215</v>
      </c>
      <c r="Y30" s="107">
        <v>6707.676265</v>
      </c>
      <c r="Z30" s="107"/>
      <c r="AA30" s="111">
        <v>8644.63681236186</v>
      </c>
      <c r="AB30" s="111"/>
      <c r="AC30" s="113">
        <v>-149.474972</v>
      </c>
      <c r="AD30" s="114"/>
      <c r="AE30" s="115">
        <v>91</v>
      </c>
      <c r="AF30" s="99"/>
      <c r="AG30" s="99"/>
      <c r="AH30" s="100"/>
      <c r="AI30" s="101">
        <f aca="true" t="shared" si="19" ref="AI30:AO30">AI53+AI73+AI77+AI97+AI115</f>
        <v>755183</v>
      </c>
      <c r="AJ30" s="101">
        <f t="shared" si="19"/>
        <v>4581799571</v>
      </c>
      <c r="AK30" s="101">
        <f t="shared" si="19"/>
        <v>-75707812</v>
      </c>
      <c r="AL30" s="101">
        <f t="shared" si="19"/>
        <v>608842</v>
      </c>
      <c r="AM30" s="101">
        <f t="shared" si="19"/>
        <v>13692916513</v>
      </c>
      <c r="AN30" s="101">
        <f t="shared" si="19"/>
        <v>1331794806</v>
      </c>
      <c r="AO30" s="101">
        <f t="shared" si="19"/>
        <v>1364025</v>
      </c>
      <c r="AP30" s="102">
        <f t="shared" si="0"/>
        <v>2187.4226909444487</v>
      </c>
      <c r="AQ30" s="102">
        <f t="shared" si="1"/>
        <v>13397.640134161764</v>
      </c>
      <c r="AR30" s="103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1:54" s="7" customFormat="1" ht="9.75" customHeight="1">
      <c r="A31" s="88"/>
      <c r="B31" s="89">
        <v>93</v>
      </c>
      <c r="C31" s="90" t="s">
        <v>32</v>
      </c>
      <c r="D31" s="91">
        <v>2870378</v>
      </c>
      <c r="E31" s="92">
        <v>1.2235504545291045</v>
      </c>
      <c r="F31" s="93"/>
      <c r="G31" s="91">
        <v>22127.22779647837</v>
      </c>
      <c r="H31" s="91"/>
      <c r="I31" s="94"/>
      <c r="J31" s="91"/>
      <c r="K31" s="91">
        <v>1548204</v>
      </c>
      <c r="L31" s="95">
        <v>53.93728630863252</v>
      </c>
      <c r="M31" s="91">
        <v>51824.138916</v>
      </c>
      <c r="N31" s="91"/>
      <c r="O31" s="96">
        <v>33473.714650007365</v>
      </c>
      <c r="P31" s="95"/>
      <c r="Q31" s="91">
        <v>4102.084836</v>
      </c>
      <c r="R31" s="91"/>
      <c r="S31" s="96">
        <v>2649.5764356635173</v>
      </c>
      <c r="T31" s="96"/>
      <c r="U31" s="95">
        <v>4.563939434408806</v>
      </c>
      <c r="V31" s="92"/>
      <c r="W31" s="91">
        <v>1322174</v>
      </c>
      <c r="X31" s="95">
        <v>46.06271369136748</v>
      </c>
      <c r="Y31" s="91">
        <v>11689.368951999999</v>
      </c>
      <c r="Z31" s="91"/>
      <c r="AA31" s="96">
        <v>8841.02164465494</v>
      </c>
      <c r="AB31" s="96"/>
      <c r="AC31" s="94">
        <v>-227.413424</v>
      </c>
      <c r="AD31" s="97"/>
      <c r="AE31" s="98">
        <v>93</v>
      </c>
      <c r="AF31" s="99"/>
      <c r="AG31" s="99"/>
      <c r="AH31" s="100"/>
      <c r="AI31" s="101" t="e">
        <f>AI46+AI47+AI48+#REF!+AI55+AI133+AI134</f>
        <v>#REF!</v>
      </c>
      <c r="AJ31" s="101" t="e">
        <f>AJ46+AJ47+AJ48+#REF!+AJ55+AJ133+AJ134</f>
        <v>#REF!</v>
      </c>
      <c r="AK31" s="101" t="e">
        <f>AK46+AK47+AK48+#REF!+AK55+AK133+AK134</f>
        <v>#REF!</v>
      </c>
      <c r="AL31" s="101" t="e">
        <f>AL46+AL47+AL48+#REF!+AL55+AL133+AL134</f>
        <v>#REF!</v>
      </c>
      <c r="AM31" s="101" t="e">
        <f>AM46+AM47+AM48+#REF!+AM55+AM133+AM134</f>
        <v>#REF!</v>
      </c>
      <c r="AN31" s="101" t="e">
        <f>AN46+AN47+AN48+#REF!+AN55+AN133+AN134</f>
        <v>#REF!</v>
      </c>
      <c r="AO31" s="101" t="e">
        <f>AO46+AO47+AO48+#REF!+AO55+AO133+AO134</f>
        <v>#REF!</v>
      </c>
      <c r="AP31" s="102" t="e">
        <f t="shared" si="0"/>
        <v>#REF!</v>
      </c>
      <c r="AQ31" s="102" t="e">
        <f t="shared" si="1"/>
        <v>#REF!</v>
      </c>
      <c r="AR31" s="103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4" s="7" customFormat="1" ht="9.75" customHeight="1">
      <c r="A32" s="88"/>
      <c r="B32" s="105">
        <v>94</v>
      </c>
      <c r="C32" s="106" t="s">
        <v>33</v>
      </c>
      <c r="D32" s="107">
        <v>170023</v>
      </c>
      <c r="E32" s="108">
        <v>1.8016453710467384</v>
      </c>
      <c r="F32" s="108"/>
      <c r="G32" s="107">
        <v>18974.287849290977</v>
      </c>
      <c r="H32" s="107"/>
      <c r="I32" s="109"/>
      <c r="J32" s="107"/>
      <c r="K32" s="107">
        <v>80821</v>
      </c>
      <c r="L32" s="110">
        <v>47.53533345488552</v>
      </c>
      <c r="M32" s="107">
        <v>2511.578701</v>
      </c>
      <c r="N32" s="107"/>
      <c r="O32" s="111">
        <v>31075.818178443722</v>
      </c>
      <c r="P32" s="110"/>
      <c r="Q32" s="107">
        <v>193.08039</v>
      </c>
      <c r="R32" s="107"/>
      <c r="S32" s="111">
        <v>2388.987886811596</v>
      </c>
      <c r="T32" s="111"/>
      <c r="U32" s="112">
        <v>3.6365545510619754</v>
      </c>
      <c r="V32" s="108"/>
      <c r="W32" s="107">
        <v>89202</v>
      </c>
      <c r="X32" s="110">
        <v>52.46466654511448</v>
      </c>
      <c r="Y32" s="107">
        <v>714.4866420000001</v>
      </c>
      <c r="Z32" s="107"/>
      <c r="AA32" s="111">
        <v>8009.760341696375</v>
      </c>
      <c r="AB32" s="111"/>
      <c r="AC32" s="113">
        <v>-16.224595</v>
      </c>
      <c r="AD32" s="114"/>
      <c r="AE32" s="115">
        <v>94</v>
      </c>
      <c r="AF32" s="99"/>
      <c r="AG32" s="99"/>
      <c r="AH32" s="100"/>
      <c r="AI32" s="101">
        <f aca="true" t="shared" si="20" ref="AI32:AO32">AI62+AI63</f>
        <v>89617</v>
      </c>
      <c r="AJ32" s="101">
        <f t="shared" si="20"/>
        <v>486628712</v>
      </c>
      <c r="AK32" s="101">
        <f t="shared" si="20"/>
        <v>-9040149</v>
      </c>
      <c r="AL32" s="101">
        <f t="shared" si="20"/>
        <v>61592</v>
      </c>
      <c r="AM32" s="101">
        <f t="shared" si="20"/>
        <v>1360780760</v>
      </c>
      <c r="AN32" s="101">
        <f t="shared" si="20"/>
        <v>138486406</v>
      </c>
      <c r="AO32" s="101">
        <f t="shared" si="20"/>
        <v>151209</v>
      </c>
      <c r="AP32" s="102">
        <f t="shared" si="0"/>
        <v>2248.4479477854265</v>
      </c>
      <c r="AQ32" s="102">
        <f t="shared" si="1"/>
        <v>12217.58937629374</v>
      </c>
      <c r="AR32" s="103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4" s="7" customFormat="1" ht="6.75" customHeight="1">
      <c r="A33" s="88"/>
      <c r="B33" s="116"/>
      <c r="C33" s="116"/>
      <c r="D33" s="117"/>
      <c r="E33" s="117"/>
      <c r="F33" s="117"/>
      <c r="G33" s="117"/>
      <c r="H33" s="117"/>
      <c r="I33" s="118"/>
      <c r="J33" s="117"/>
      <c r="K33" s="117"/>
      <c r="L33" s="119"/>
      <c r="M33" s="117"/>
      <c r="N33" s="117"/>
      <c r="O33" s="120"/>
      <c r="P33" s="117"/>
      <c r="Q33" s="117"/>
      <c r="R33" s="117"/>
      <c r="S33" s="120"/>
      <c r="T33" s="120"/>
      <c r="U33" s="119"/>
      <c r="V33" s="119"/>
      <c r="W33" s="117"/>
      <c r="X33" s="119"/>
      <c r="Y33" s="117"/>
      <c r="Z33" s="117"/>
      <c r="AA33" s="117"/>
      <c r="AB33" s="117"/>
      <c r="AC33" s="118"/>
      <c r="AD33" s="117"/>
      <c r="AE33" s="117"/>
      <c r="AF33" s="99"/>
      <c r="AG33" s="99"/>
      <c r="AH33" s="100"/>
      <c r="AI33" s="102"/>
      <c r="AJ33" s="102"/>
      <c r="AK33" s="102"/>
      <c r="AL33" s="102"/>
      <c r="AM33" s="102"/>
      <c r="AN33" s="102"/>
      <c r="AO33" s="102"/>
      <c r="AP33" s="102"/>
      <c r="AQ33" s="102"/>
      <c r="AR33" s="103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s="7" customFormat="1" ht="9.75" customHeight="1">
      <c r="A34" s="88"/>
      <c r="B34" s="121" t="s">
        <v>34</v>
      </c>
      <c r="C34" s="121"/>
      <c r="D34" s="122">
        <v>35062371</v>
      </c>
      <c r="E34" s="123">
        <v>1.0832881790281352</v>
      </c>
      <c r="F34" s="123"/>
      <c r="G34" s="122">
        <v>22914.709014344753</v>
      </c>
      <c r="H34" s="122"/>
      <c r="I34" s="124"/>
      <c r="J34" s="122"/>
      <c r="K34" s="122">
        <v>19440573</v>
      </c>
      <c r="L34" s="123">
        <v>55.445688484672075</v>
      </c>
      <c r="M34" s="122">
        <v>657928.3526689999</v>
      </c>
      <c r="N34" s="122"/>
      <c r="O34" s="122">
        <v>33843.05352877202</v>
      </c>
      <c r="P34" s="123"/>
      <c r="Q34" s="122">
        <v>51581.592316</v>
      </c>
      <c r="R34" s="122"/>
      <c r="S34" s="122">
        <v>2653.29588361413</v>
      </c>
      <c r="T34" s="122"/>
      <c r="U34" s="125">
        <v>3.3789546446620258</v>
      </c>
      <c r="V34" s="123"/>
      <c r="W34" s="122">
        <v>15621798</v>
      </c>
      <c r="X34" s="123">
        <v>44.554311515327925</v>
      </c>
      <c r="Y34" s="122">
        <v>145515.676149</v>
      </c>
      <c r="Z34" s="122"/>
      <c r="AA34" s="122">
        <v>9314.912159855096</v>
      </c>
      <c r="AB34" s="122"/>
      <c r="AC34" s="126">
        <v>-2927.9362730000003</v>
      </c>
      <c r="AD34" s="127"/>
      <c r="AE34" s="128" t="s">
        <v>35</v>
      </c>
      <c r="AF34" s="99"/>
      <c r="AG34" s="99"/>
      <c r="AH34" s="100"/>
      <c r="AI34" s="129" t="e">
        <f aca="true" t="shared" si="21" ref="AI34:AO34">SUM(AI11:AI32)</f>
        <v>#REF!</v>
      </c>
      <c r="AJ34" s="129" t="e">
        <f t="shared" si="21"/>
        <v>#REF!</v>
      </c>
      <c r="AK34" s="129" t="e">
        <f t="shared" si="21"/>
        <v>#REF!</v>
      </c>
      <c r="AL34" s="129" t="e">
        <f t="shared" si="21"/>
        <v>#REF!</v>
      </c>
      <c r="AM34" s="129" t="e">
        <f t="shared" si="21"/>
        <v>#REF!</v>
      </c>
      <c r="AN34" s="129" t="e">
        <f t="shared" si="21"/>
        <v>#REF!</v>
      </c>
      <c r="AO34" s="129" t="e">
        <f t="shared" si="21"/>
        <v>#REF!</v>
      </c>
      <c r="AP34" s="102" t="e">
        <f>AN34/AL34</f>
        <v>#REF!</v>
      </c>
      <c r="AQ34" s="102" t="e">
        <f>(AM34+AJ34)/AO34</f>
        <v>#REF!</v>
      </c>
      <c r="AR34" s="103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4" s="7" customFormat="1" ht="9.75" customHeight="1">
      <c r="A35" s="88"/>
      <c r="B35" s="130" t="s">
        <v>36</v>
      </c>
      <c r="C35" s="106"/>
      <c r="D35" s="111">
        <v>973756</v>
      </c>
      <c r="E35" s="110">
        <v>2.799724672626463</v>
      </c>
      <c r="F35" s="110"/>
      <c r="G35" s="111">
        <v>15247.428210968661</v>
      </c>
      <c r="H35" s="111"/>
      <c r="I35" s="109"/>
      <c r="J35" s="111"/>
      <c r="K35" s="111">
        <v>276393</v>
      </c>
      <c r="L35" s="110">
        <v>28.384215347581943</v>
      </c>
      <c r="M35" s="111">
        <v>9778.23318</v>
      </c>
      <c r="N35" s="111"/>
      <c r="O35" s="111">
        <v>35378.00588292757</v>
      </c>
      <c r="P35" s="110"/>
      <c r="Q35" s="111">
        <v>569.246802</v>
      </c>
      <c r="R35" s="111"/>
      <c r="S35" s="111">
        <v>2059.555784697876</v>
      </c>
      <c r="T35" s="111"/>
      <c r="U35" s="112">
        <v>-1.047854975060019</v>
      </c>
      <c r="V35" s="110"/>
      <c r="W35" s="111">
        <v>697363</v>
      </c>
      <c r="X35" s="110">
        <v>71.61578465241806</v>
      </c>
      <c r="Y35" s="111">
        <v>5069.041525000001</v>
      </c>
      <c r="Z35" s="111"/>
      <c r="AA35" s="111">
        <v>7268.87076744823</v>
      </c>
      <c r="AB35" s="111"/>
      <c r="AC35" s="131">
        <v>-118.032071</v>
      </c>
      <c r="AD35" s="114"/>
      <c r="AE35" s="132" t="s">
        <v>37</v>
      </c>
      <c r="AF35" s="99"/>
      <c r="AG35" s="99"/>
      <c r="AH35" s="100"/>
      <c r="AI35" s="129">
        <f aca="true" t="shared" si="22" ref="AI35:AO35">SUM(AI147:AI150)</f>
        <v>650533</v>
      </c>
      <c r="AJ35" s="129">
        <f t="shared" si="22"/>
        <v>3247610599</v>
      </c>
      <c r="AK35" s="129">
        <f t="shared" si="22"/>
        <v>-69033310</v>
      </c>
      <c r="AL35" s="129">
        <f t="shared" si="22"/>
        <v>194798</v>
      </c>
      <c r="AM35" s="129">
        <f t="shared" si="22"/>
        <v>5385659374</v>
      </c>
      <c r="AN35" s="129">
        <f t="shared" si="22"/>
        <v>439162878</v>
      </c>
      <c r="AO35" s="133">
        <f t="shared" si="22"/>
        <v>845331</v>
      </c>
      <c r="AP35" s="102">
        <f>AN35/AL35</f>
        <v>2254.4527048532327</v>
      </c>
      <c r="AQ35" s="102">
        <f>(AM35+AJ35)/AO35</f>
        <v>10212.886991012987</v>
      </c>
      <c r="AR35" s="103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4" s="7" customFormat="1" ht="9.75" customHeight="1" thickBot="1">
      <c r="A36" s="88"/>
      <c r="B36" s="134" t="s">
        <v>38</v>
      </c>
      <c r="C36" s="134"/>
      <c r="D36" s="135">
        <v>36036127</v>
      </c>
      <c r="E36" s="136">
        <v>1.1289153114548298</v>
      </c>
      <c r="F36" s="136"/>
      <c r="G36" s="135">
        <v>22707.526353289853</v>
      </c>
      <c r="H36" s="135"/>
      <c r="I36" s="137"/>
      <c r="J36" s="135"/>
      <c r="K36" s="135">
        <v>19716966</v>
      </c>
      <c r="L36" s="136">
        <v>54.71444253706843</v>
      </c>
      <c r="M36" s="135">
        <v>667706.5858489999</v>
      </c>
      <c r="N36" s="135"/>
      <c r="O36" s="135">
        <v>33864.570535294326</v>
      </c>
      <c r="P36" s="136"/>
      <c r="Q36" s="135">
        <v>52150.839118</v>
      </c>
      <c r="R36" s="135"/>
      <c r="S36" s="135">
        <v>2644.972817724593</v>
      </c>
      <c r="T36" s="135"/>
      <c r="U36" s="138">
        <v>3.321320721512285</v>
      </c>
      <c r="V36" s="136"/>
      <c r="W36" s="135">
        <v>16319161</v>
      </c>
      <c r="X36" s="136">
        <v>45.28555746293158</v>
      </c>
      <c r="Y36" s="135">
        <v>150584.717674</v>
      </c>
      <c r="Z36" s="135"/>
      <c r="AA36" s="135">
        <v>9227.479137806165</v>
      </c>
      <c r="AB36" s="135"/>
      <c r="AC36" s="139">
        <v>-3045.9683440000003</v>
      </c>
      <c r="AD36" s="140"/>
      <c r="AE36" s="141" t="s">
        <v>39</v>
      </c>
      <c r="AF36" s="99"/>
      <c r="AG36" s="99"/>
      <c r="AH36" s="100"/>
      <c r="AI36" s="142" t="e">
        <f aca="true" t="shared" si="23" ref="AI36:AO36">SUM(AI34:AI35)</f>
        <v>#REF!</v>
      </c>
      <c r="AJ36" s="142" t="e">
        <f t="shared" si="23"/>
        <v>#REF!</v>
      </c>
      <c r="AK36" s="142" t="e">
        <f t="shared" si="23"/>
        <v>#REF!</v>
      </c>
      <c r="AL36" s="142" t="e">
        <f t="shared" si="23"/>
        <v>#REF!</v>
      </c>
      <c r="AM36" s="142" t="e">
        <f t="shared" si="23"/>
        <v>#REF!</v>
      </c>
      <c r="AN36" s="142" t="e">
        <f t="shared" si="23"/>
        <v>#REF!</v>
      </c>
      <c r="AO36" s="142" t="e">
        <f t="shared" si="23"/>
        <v>#REF!</v>
      </c>
      <c r="AP36" s="143" t="e">
        <f>AN36/AL36</f>
        <v>#REF!</v>
      </c>
      <c r="AQ36" s="143" t="e">
        <f>(AM36+AJ36)/AO36</f>
        <v>#REF!</v>
      </c>
      <c r="AR36" s="144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54" ht="12" customHeight="1">
      <c r="A37" s="23"/>
      <c r="B37" s="244" t="s">
        <v>166</v>
      </c>
      <c r="C37" s="146"/>
      <c r="D37" s="147"/>
      <c r="E37" s="147"/>
      <c r="F37" s="147"/>
      <c r="G37" s="147"/>
      <c r="H37" s="147"/>
      <c r="I37" s="147"/>
      <c r="J37" s="147"/>
      <c r="K37" s="148"/>
      <c r="L37" s="148"/>
      <c r="M37" s="148"/>
      <c r="N37" s="148"/>
      <c r="O37" s="149"/>
      <c r="P37" s="244" t="s">
        <v>166</v>
      </c>
      <c r="Q37" s="148"/>
      <c r="R37" s="148"/>
      <c r="S37" s="149"/>
      <c r="T37" s="149"/>
      <c r="U37" s="150"/>
      <c r="V37" s="150"/>
      <c r="W37" s="148"/>
      <c r="X37" s="148"/>
      <c r="Y37" s="149"/>
      <c r="Z37" s="149"/>
      <c r="AA37" s="149"/>
      <c r="AB37" s="149"/>
      <c r="AC37" s="148"/>
      <c r="AD37" s="151"/>
      <c r="AE37" s="146"/>
      <c r="AF37" s="152"/>
      <c r="AG37" s="152"/>
      <c r="AH37" s="27"/>
      <c r="AI37" s="104"/>
      <c r="AJ37" s="104"/>
      <c r="AK37" s="104"/>
      <c r="AL37" s="104"/>
      <c r="AM37" s="104"/>
      <c r="AN37" s="104"/>
      <c r="AO37" s="153"/>
      <c r="AP37" s="153"/>
      <c r="AQ37" s="153"/>
      <c r="AR37" s="154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4" ht="12.75">
      <c r="A38" s="23"/>
      <c r="B38" s="179" t="s">
        <v>164</v>
      </c>
      <c r="C38" s="43"/>
      <c r="D38" s="155"/>
      <c r="E38" s="155"/>
      <c r="F38" s="155"/>
      <c r="G38" s="155"/>
      <c r="H38" s="155"/>
      <c r="I38" s="155"/>
      <c r="J38" s="155"/>
      <c r="K38" s="155"/>
      <c r="L38" s="148"/>
      <c r="M38" s="155"/>
      <c r="N38" s="155"/>
      <c r="O38" s="12"/>
      <c r="P38" s="179" t="s">
        <v>164</v>
      </c>
      <c r="Q38" s="155"/>
      <c r="R38" s="155"/>
      <c r="S38" s="149"/>
      <c r="T38" s="149"/>
      <c r="U38" s="148"/>
      <c r="V38" s="148"/>
      <c r="W38" s="155"/>
      <c r="X38" s="148"/>
      <c r="Y38" s="155"/>
      <c r="Z38" s="155"/>
      <c r="AA38" s="155"/>
      <c r="AB38" s="155"/>
      <c r="AC38" s="155"/>
      <c r="AD38" s="155"/>
      <c r="AE38" s="43"/>
      <c r="AF38" s="152"/>
      <c r="AG38" s="152"/>
      <c r="AH38" s="27"/>
      <c r="AI38" s="153"/>
      <c r="AJ38" s="153"/>
      <c r="AK38" s="153"/>
      <c r="AL38" s="153"/>
      <c r="AM38" s="153"/>
      <c r="AN38" s="153"/>
      <c r="AO38" s="153"/>
      <c r="AP38" s="153"/>
      <c r="AQ38" s="153"/>
      <c r="AR38" s="154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4" ht="13.5" customHeight="1" thickBot="1">
      <c r="A39" s="23"/>
      <c r="B39" s="42" t="s">
        <v>169</v>
      </c>
      <c r="C39" s="43"/>
      <c r="D39" s="155"/>
      <c r="E39" s="155"/>
      <c r="F39" s="155"/>
      <c r="G39" s="155"/>
      <c r="H39" s="155"/>
      <c r="I39" s="155"/>
      <c r="J39" s="155"/>
      <c r="K39" s="155"/>
      <c r="L39" s="148"/>
      <c r="M39" s="155"/>
      <c r="N39" s="155"/>
      <c r="O39" s="149"/>
      <c r="P39" s="155"/>
      <c r="Q39" s="42" t="s">
        <v>169</v>
      </c>
      <c r="R39" s="155"/>
      <c r="S39" s="149"/>
      <c r="T39" s="149"/>
      <c r="U39" s="148"/>
      <c r="V39" s="148"/>
      <c r="W39" s="155"/>
      <c r="X39" s="148"/>
      <c r="Y39" s="155"/>
      <c r="Z39" s="155"/>
      <c r="AA39" s="155"/>
      <c r="AB39" s="155"/>
      <c r="AC39" s="155"/>
      <c r="AD39" s="155"/>
      <c r="AE39" s="46"/>
      <c r="AF39" s="152"/>
      <c r="AG39" s="152"/>
      <c r="AH39" s="27"/>
      <c r="AI39" s="47" t="s">
        <v>139</v>
      </c>
      <c r="AJ39" s="153"/>
      <c r="AK39" s="153"/>
      <c r="AL39" s="153"/>
      <c r="AM39" s="153"/>
      <c r="AN39" s="153"/>
      <c r="AO39" s="153"/>
      <c r="AP39" s="153"/>
      <c r="AQ39" s="153"/>
      <c r="AR39" s="154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s="6" customFormat="1" ht="19.5" customHeight="1">
      <c r="A40" s="48"/>
      <c r="B40" s="49"/>
      <c r="C40" s="49"/>
      <c r="D40" s="49" t="s">
        <v>161</v>
      </c>
      <c r="E40" s="50"/>
      <c r="F40" s="51"/>
      <c r="G40" s="50"/>
      <c r="H40" s="50"/>
      <c r="I40" s="50"/>
      <c r="J40" s="52"/>
      <c r="K40" s="51" t="s">
        <v>162</v>
      </c>
      <c r="L40" s="53"/>
      <c r="M40" s="51"/>
      <c r="N40" s="51"/>
      <c r="O40" s="54"/>
      <c r="P40" s="52"/>
      <c r="Q40" s="51" t="s">
        <v>162</v>
      </c>
      <c r="R40" s="51"/>
      <c r="S40" s="54"/>
      <c r="T40" s="54"/>
      <c r="U40" s="53"/>
      <c r="V40" s="55"/>
      <c r="W40" s="49" t="s">
        <v>163</v>
      </c>
      <c r="X40" s="53"/>
      <c r="Y40" s="51"/>
      <c r="Z40" s="51"/>
      <c r="AA40" s="51"/>
      <c r="AB40" s="51"/>
      <c r="AC40" s="51"/>
      <c r="AD40" s="56"/>
      <c r="AE40" s="49"/>
      <c r="AF40" s="48"/>
      <c r="AG40" s="48"/>
      <c r="AH40" s="24"/>
      <c r="AI40" s="57" t="s">
        <v>140</v>
      </c>
      <c r="AJ40" s="57" t="s">
        <v>141</v>
      </c>
      <c r="AK40" s="57" t="s">
        <v>5</v>
      </c>
      <c r="AL40" s="57" t="s">
        <v>140</v>
      </c>
      <c r="AM40" s="57" t="s">
        <v>141</v>
      </c>
      <c r="AN40" s="57" t="s">
        <v>5</v>
      </c>
      <c r="AO40" s="57" t="s">
        <v>140</v>
      </c>
      <c r="AP40" s="58" t="s">
        <v>142</v>
      </c>
      <c r="AQ40" s="57" t="s">
        <v>143</v>
      </c>
      <c r="AR40" s="60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54" ht="15" customHeight="1">
      <c r="A41" s="23"/>
      <c r="B41" s="61" t="s">
        <v>165</v>
      </c>
      <c r="C41" s="62"/>
      <c r="D41" s="63" t="s">
        <v>1</v>
      </c>
      <c r="E41" s="63" t="s">
        <v>2</v>
      </c>
      <c r="F41" s="63"/>
      <c r="G41" s="63" t="s">
        <v>3</v>
      </c>
      <c r="H41" s="63"/>
      <c r="I41" s="63"/>
      <c r="J41" s="156"/>
      <c r="K41" s="63" t="s">
        <v>1</v>
      </c>
      <c r="L41" s="66" t="s">
        <v>4</v>
      </c>
      <c r="M41" s="67" t="s">
        <v>151</v>
      </c>
      <c r="N41" s="67"/>
      <c r="O41" s="68"/>
      <c r="P41" s="69"/>
      <c r="Q41" s="70" t="s">
        <v>5</v>
      </c>
      <c r="R41" s="70"/>
      <c r="S41" s="71"/>
      <c r="T41" s="71"/>
      <c r="U41" s="72"/>
      <c r="V41" s="73"/>
      <c r="W41" s="63" t="s">
        <v>1</v>
      </c>
      <c r="X41" s="66" t="s">
        <v>4</v>
      </c>
      <c r="Y41" s="67" t="s">
        <v>151</v>
      </c>
      <c r="Z41" s="70"/>
      <c r="AA41" s="70"/>
      <c r="AB41" s="74"/>
      <c r="AC41" s="70" t="s">
        <v>6</v>
      </c>
      <c r="AD41" s="75"/>
      <c r="AE41" s="61" t="s">
        <v>165</v>
      </c>
      <c r="AF41" s="23"/>
      <c r="AG41" s="23"/>
      <c r="AH41" s="24"/>
      <c r="AI41" s="76" t="s">
        <v>144</v>
      </c>
      <c r="AJ41" s="76" t="s">
        <v>144</v>
      </c>
      <c r="AK41" s="76" t="s">
        <v>144</v>
      </c>
      <c r="AL41" s="76" t="s">
        <v>145</v>
      </c>
      <c r="AM41" s="76" t="s">
        <v>145</v>
      </c>
      <c r="AN41" s="76" t="s">
        <v>145</v>
      </c>
      <c r="AO41" s="76" t="s">
        <v>146</v>
      </c>
      <c r="AP41" s="77" t="s">
        <v>146</v>
      </c>
      <c r="AQ41" s="76" t="s">
        <v>146</v>
      </c>
      <c r="AR41" s="79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54" ht="19.5" customHeight="1">
      <c r="A42" s="23"/>
      <c r="B42" s="80"/>
      <c r="C42" s="81"/>
      <c r="D42" s="82" t="s">
        <v>159</v>
      </c>
      <c r="E42" s="82" t="s">
        <v>7</v>
      </c>
      <c r="F42" s="82"/>
      <c r="G42" s="82" t="s">
        <v>150</v>
      </c>
      <c r="H42" s="82"/>
      <c r="I42" s="82"/>
      <c r="J42" s="82"/>
      <c r="K42" s="82" t="s">
        <v>159</v>
      </c>
      <c r="L42" s="84" t="s">
        <v>8</v>
      </c>
      <c r="M42" s="85" t="s">
        <v>9</v>
      </c>
      <c r="N42" s="83"/>
      <c r="O42" s="86" t="s">
        <v>10</v>
      </c>
      <c r="P42" s="83"/>
      <c r="Q42" s="83" t="s">
        <v>9</v>
      </c>
      <c r="R42" s="83"/>
      <c r="S42" s="86" t="s">
        <v>10</v>
      </c>
      <c r="T42" s="86"/>
      <c r="U42" s="87" t="s">
        <v>11</v>
      </c>
      <c r="V42" s="87"/>
      <c r="W42" s="82" t="s">
        <v>159</v>
      </c>
      <c r="X42" s="84" t="s">
        <v>8</v>
      </c>
      <c r="Y42" s="83" t="s">
        <v>9</v>
      </c>
      <c r="Z42" s="83"/>
      <c r="AA42" s="86" t="s">
        <v>10</v>
      </c>
      <c r="AB42" s="86"/>
      <c r="AC42" s="83" t="s">
        <v>9</v>
      </c>
      <c r="AD42" s="80"/>
      <c r="AE42" s="80"/>
      <c r="AF42" s="23"/>
      <c r="AG42" s="23"/>
      <c r="AH42" s="24"/>
      <c r="AI42" s="77" t="s">
        <v>147</v>
      </c>
      <c r="AJ42" s="77" t="s">
        <v>147</v>
      </c>
      <c r="AK42" s="77" t="s">
        <v>147</v>
      </c>
      <c r="AL42" s="77" t="s">
        <v>147</v>
      </c>
      <c r="AM42" s="77" t="s">
        <v>147</v>
      </c>
      <c r="AN42" s="77" t="s">
        <v>147</v>
      </c>
      <c r="AO42" s="77" t="s">
        <v>147</v>
      </c>
      <c r="AP42" s="77" t="s">
        <v>147</v>
      </c>
      <c r="AQ42" s="77" t="s">
        <v>148</v>
      </c>
      <c r="AR42" s="78"/>
      <c r="AS42" s="5"/>
      <c r="AT42" s="5"/>
      <c r="AU42" s="5"/>
      <c r="AV42" s="5"/>
      <c r="AW42" s="5"/>
      <c r="AX42" s="5"/>
      <c r="AY42" s="5"/>
      <c r="AZ42" s="5"/>
      <c r="BA42" s="5"/>
      <c r="BB42" s="5"/>
    </row>
    <row r="43" spans="1:54" s="7" customFormat="1" ht="12.75">
      <c r="A43" s="88"/>
      <c r="B43" s="157">
        <v>1</v>
      </c>
      <c r="C43" s="158" t="s">
        <v>40</v>
      </c>
      <c r="D43" s="159">
        <v>307003</v>
      </c>
      <c r="E43" s="160">
        <v>1.81473878307703</v>
      </c>
      <c r="F43" s="161"/>
      <c r="G43" s="159">
        <v>24055.433601626042</v>
      </c>
      <c r="H43" s="159"/>
      <c r="I43" s="162"/>
      <c r="J43" s="159"/>
      <c r="K43" s="159">
        <v>179298</v>
      </c>
      <c r="L43" s="163">
        <v>58.402686618697544</v>
      </c>
      <c r="M43" s="159">
        <v>5952.525932</v>
      </c>
      <c r="N43" s="159"/>
      <c r="O43" s="164">
        <v>33199.064864081025</v>
      </c>
      <c r="P43" s="163"/>
      <c r="Q43" s="159">
        <v>368.898315</v>
      </c>
      <c r="R43" s="159"/>
      <c r="S43" s="164">
        <v>2057.459174112372</v>
      </c>
      <c r="T43" s="164"/>
      <c r="U43" s="163">
        <v>1.1292632233780961</v>
      </c>
      <c r="V43" s="160"/>
      <c r="W43" s="159">
        <v>127705</v>
      </c>
      <c r="X43" s="163">
        <v>41.59731338130246</v>
      </c>
      <c r="Y43" s="159">
        <v>1432.56435</v>
      </c>
      <c r="Z43" s="159"/>
      <c r="AA43" s="164">
        <v>11217.762421205121</v>
      </c>
      <c r="AB43" s="164"/>
      <c r="AC43" s="162">
        <v>-25.234263</v>
      </c>
      <c r="AD43" s="165"/>
      <c r="AE43" s="157">
        <v>1</v>
      </c>
      <c r="AF43" s="99"/>
      <c r="AG43" s="99"/>
      <c r="AH43" s="27"/>
      <c r="AI43" s="19">
        <v>126502</v>
      </c>
      <c r="AJ43" s="19">
        <v>1033268348.0000001</v>
      </c>
      <c r="AK43" s="19">
        <v>-12671563</v>
      </c>
      <c r="AL43" s="19">
        <v>153816</v>
      </c>
      <c r="AM43" s="19">
        <v>3621939335</v>
      </c>
      <c r="AN43" s="19">
        <v>332481730</v>
      </c>
      <c r="AO43" s="103">
        <f aca="true" t="shared" si="24" ref="AO43:AO73">AI43+AL43</f>
        <v>280318</v>
      </c>
      <c r="AP43" s="102">
        <f aca="true" t="shared" si="25" ref="AP43:AP78">AN43/AL43</f>
        <v>2161.5549097623134</v>
      </c>
      <c r="AQ43" s="102">
        <f aca="true" t="shared" si="26" ref="AQ43:AQ78">(AM43+AJ43)/AO43</f>
        <v>16606.88105294701</v>
      </c>
      <c r="AR43" s="103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1:54" s="7" customFormat="1" ht="9.75" customHeight="1">
      <c r="A44" s="88"/>
      <c r="B44" s="166">
        <v>2</v>
      </c>
      <c r="C44" s="146" t="s">
        <v>41</v>
      </c>
      <c r="D44" s="167">
        <v>299618</v>
      </c>
      <c r="E44" s="168">
        <v>0.8529574127182884</v>
      </c>
      <c r="F44" s="168"/>
      <c r="G44" s="167">
        <v>19311.828274669748</v>
      </c>
      <c r="H44" s="167"/>
      <c r="I44" s="169"/>
      <c r="J44" s="167"/>
      <c r="K44" s="167">
        <v>145847</v>
      </c>
      <c r="L44" s="170">
        <v>48.6776495404148</v>
      </c>
      <c r="M44" s="167">
        <v>4386.119847</v>
      </c>
      <c r="N44" s="167"/>
      <c r="O44" s="171">
        <v>30073.43206922323</v>
      </c>
      <c r="P44" s="170"/>
      <c r="Q44" s="167">
        <v>272.35564</v>
      </c>
      <c r="R44" s="167"/>
      <c r="S44" s="171">
        <v>1867.4065287595906</v>
      </c>
      <c r="T44" s="171"/>
      <c r="U44" s="172">
        <v>4.631258874713595</v>
      </c>
      <c r="V44" s="168"/>
      <c r="W44" s="167">
        <v>153771</v>
      </c>
      <c r="X44" s="170">
        <v>51.32235045958521</v>
      </c>
      <c r="Y44" s="167">
        <v>1400.051517</v>
      </c>
      <c r="Z44" s="167"/>
      <c r="AA44" s="171">
        <v>9104.782546774099</v>
      </c>
      <c r="AB44" s="171"/>
      <c r="AC44" s="173">
        <v>-28.579593</v>
      </c>
      <c r="AD44" s="151"/>
      <c r="AE44" s="166">
        <v>2</v>
      </c>
      <c r="AF44" s="99"/>
      <c r="AG44" s="99"/>
      <c r="AH44" s="27"/>
      <c r="AI44" s="19">
        <v>156515</v>
      </c>
      <c r="AJ44" s="19">
        <v>1037168271</v>
      </c>
      <c r="AK44" s="19">
        <v>-15892348</v>
      </c>
      <c r="AL44" s="19">
        <v>129800</v>
      </c>
      <c r="AM44" s="19">
        <v>2809572916</v>
      </c>
      <c r="AN44" s="19">
        <v>255047083</v>
      </c>
      <c r="AO44" s="103">
        <f t="shared" si="24"/>
        <v>286315</v>
      </c>
      <c r="AP44" s="102">
        <f t="shared" si="25"/>
        <v>1964.923597842835</v>
      </c>
      <c r="AQ44" s="102">
        <f t="shared" si="26"/>
        <v>13435.346338822625</v>
      </c>
      <c r="AR44" s="103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s="7" customFormat="1" ht="9.75" customHeight="1">
      <c r="A45" s="88"/>
      <c r="B45" s="157">
        <v>3</v>
      </c>
      <c r="C45" s="158" t="s">
        <v>42</v>
      </c>
      <c r="D45" s="159">
        <v>206832</v>
      </c>
      <c r="E45" s="160">
        <v>0.5811211017472536</v>
      </c>
      <c r="F45" s="161"/>
      <c r="G45" s="159">
        <v>18992.546399976793</v>
      </c>
      <c r="H45" s="159"/>
      <c r="I45" s="162"/>
      <c r="J45" s="159"/>
      <c r="K45" s="159">
        <v>101707</v>
      </c>
      <c r="L45" s="163">
        <v>49.17372553570048</v>
      </c>
      <c r="M45" s="159">
        <v>2972.13016</v>
      </c>
      <c r="N45" s="159"/>
      <c r="O45" s="164">
        <v>29222.47396934331</v>
      </c>
      <c r="P45" s="163"/>
      <c r="Q45" s="159">
        <v>174.479292</v>
      </c>
      <c r="R45" s="159"/>
      <c r="S45" s="164">
        <v>1715.5091783259757</v>
      </c>
      <c r="T45" s="164"/>
      <c r="U45" s="163">
        <v>5.985674056017013</v>
      </c>
      <c r="V45" s="160"/>
      <c r="W45" s="159">
        <v>105125</v>
      </c>
      <c r="X45" s="163">
        <v>50.82627446429952</v>
      </c>
      <c r="Y45" s="159">
        <v>956.136197</v>
      </c>
      <c r="Z45" s="159"/>
      <c r="AA45" s="164">
        <v>9095.231362663495</v>
      </c>
      <c r="AB45" s="164"/>
      <c r="AC45" s="162">
        <v>-19.25134</v>
      </c>
      <c r="AD45" s="165"/>
      <c r="AE45" s="157">
        <v>3</v>
      </c>
      <c r="AF45" s="99"/>
      <c r="AG45" s="99"/>
      <c r="AH45" s="27"/>
      <c r="AI45" s="19">
        <v>107934</v>
      </c>
      <c r="AJ45" s="19">
        <v>693475262</v>
      </c>
      <c r="AK45" s="19">
        <v>-10036439</v>
      </c>
      <c r="AL45" s="19">
        <v>93417</v>
      </c>
      <c r="AM45" s="19">
        <v>1946047026</v>
      </c>
      <c r="AN45" s="19">
        <v>165006022</v>
      </c>
      <c r="AO45" s="103">
        <f t="shared" si="24"/>
        <v>201351</v>
      </c>
      <c r="AP45" s="102">
        <f t="shared" si="25"/>
        <v>1766.3382681952965</v>
      </c>
      <c r="AQ45" s="102">
        <f t="shared" si="26"/>
        <v>13109.059741446528</v>
      </c>
      <c r="AR45" s="103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s="7" customFormat="1" ht="9.75" customHeight="1">
      <c r="A46" s="88"/>
      <c r="B46" s="166">
        <v>4</v>
      </c>
      <c r="C46" s="146" t="s">
        <v>43</v>
      </c>
      <c r="D46" s="167">
        <v>91500</v>
      </c>
      <c r="E46" s="168">
        <v>1.8704074816299265</v>
      </c>
      <c r="F46" s="168"/>
      <c r="G46" s="167">
        <v>20199.043781420765</v>
      </c>
      <c r="H46" s="167"/>
      <c r="I46" s="169"/>
      <c r="J46" s="167"/>
      <c r="K46" s="167">
        <v>45745</v>
      </c>
      <c r="L46" s="170">
        <v>49.994535519125684</v>
      </c>
      <c r="M46" s="167">
        <v>1423.597725</v>
      </c>
      <c r="N46" s="167"/>
      <c r="O46" s="171">
        <v>31120.291288665427</v>
      </c>
      <c r="P46" s="170"/>
      <c r="Q46" s="167">
        <v>91.522541</v>
      </c>
      <c r="R46" s="167"/>
      <c r="S46" s="171">
        <v>2000.711356432397</v>
      </c>
      <c r="T46" s="171"/>
      <c r="U46" s="172">
        <v>9.010457868020048</v>
      </c>
      <c r="V46" s="168"/>
      <c r="W46" s="167">
        <v>45755</v>
      </c>
      <c r="X46" s="170">
        <v>50.005464480874316</v>
      </c>
      <c r="Y46" s="167">
        <v>424.614781</v>
      </c>
      <c r="Z46" s="167"/>
      <c r="AA46" s="171">
        <v>9280.183171238115</v>
      </c>
      <c r="AB46" s="171"/>
      <c r="AC46" s="173">
        <v>-9.218945</v>
      </c>
      <c r="AD46" s="151"/>
      <c r="AE46" s="166">
        <v>4</v>
      </c>
      <c r="AF46" s="99"/>
      <c r="AG46" s="99"/>
      <c r="AH46" s="27"/>
      <c r="AI46" s="19">
        <v>43278</v>
      </c>
      <c r="AJ46" s="19">
        <v>277079204</v>
      </c>
      <c r="AK46" s="19">
        <v>-4454979</v>
      </c>
      <c r="AL46" s="19">
        <v>39348</v>
      </c>
      <c r="AM46" s="19">
        <v>853210014</v>
      </c>
      <c r="AN46" s="19">
        <v>79146614</v>
      </c>
      <c r="AO46" s="103">
        <f t="shared" si="24"/>
        <v>82626</v>
      </c>
      <c r="AP46" s="102">
        <f t="shared" si="25"/>
        <v>2011.4520178916337</v>
      </c>
      <c r="AQ46" s="102">
        <f t="shared" si="26"/>
        <v>13679.582915789219</v>
      </c>
      <c r="AR46" s="103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spans="1:54" s="7" customFormat="1" ht="9.75" customHeight="1">
      <c r="A47" s="88"/>
      <c r="B47" s="157">
        <v>5</v>
      </c>
      <c r="C47" s="158" t="s">
        <v>44</v>
      </c>
      <c r="D47" s="159">
        <v>79571</v>
      </c>
      <c r="E47" s="160">
        <v>1.7649090048726834</v>
      </c>
      <c r="F47" s="161"/>
      <c r="G47" s="159">
        <v>20595.57690615928</v>
      </c>
      <c r="H47" s="159"/>
      <c r="I47" s="162"/>
      <c r="J47" s="159"/>
      <c r="K47" s="159">
        <v>41987</v>
      </c>
      <c r="L47" s="163">
        <v>52.76671149036709</v>
      </c>
      <c r="M47" s="159">
        <v>1278.139832</v>
      </c>
      <c r="N47" s="159"/>
      <c r="O47" s="164">
        <v>30441.32307619025</v>
      </c>
      <c r="P47" s="163"/>
      <c r="Q47" s="159">
        <v>81.107483</v>
      </c>
      <c r="R47" s="159"/>
      <c r="S47" s="164">
        <v>1931.728463572058</v>
      </c>
      <c r="T47" s="164"/>
      <c r="U47" s="163">
        <v>6.910786254859365</v>
      </c>
      <c r="V47" s="160"/>
      <c r="W47" s="159">
        <v>37584</v>
      </c>
      <c r="X47" s="163">
        <v>47.23328850963291</v>
      </c>
      <c r="Y47" s="159">
        <v>360.670818</v>
      </c>
      <c r="Z47" s="159"/>
      <c r="AA47" s="164">
        <v>9596.392560664113</v>
      </c>
      <c r="AB47" s="164"/>
      <c r="AC47" s="162">
        <v>-8.15409</v>
      </c>
      <c r="AD47" s="165"/>
      <c r="AE47" s="157">
        <v>5</v>
      </c>
      <c r="AF47" s="99"/>
      <c r="AG47" s="99"/>
      <c r="AH47" s="27"/>
      <c r="AI47" s="19">
        <v>36791</v>
      </c>
      <c r="AJ47" s="19">
        <v>243232936</v>
      </c>
      <c r="AK47" s="19">
        <v>-3821709</v>
      </c>
      <c r="AL47" s="19">
        <v>35874</v>
      </c>
      <c r="AM47" s="19">
        <v>770009235</v>
      </c>
      <c r="AN47" s="19">
        <v>69515961</v>
      </c>
      <c r="AO47" s="103">
        <f t="shared" si="24"/>
        <v>72665</v>
      </c>
      <c r="AP47" s="102">
        <f t="shared" si="25"/>
        <v>1937.781150694096</v>
      </c>
      <c r="AQ47" s="102">
        <f t="shared" si="26"/>
        <v>13944.019417876556</v>
      </c>
      <c r="AR47" s="103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54" s="7" customFormat="1" ht="9.75" customHeight="1">
      <c r="A48" s="88"/>
      <c r="B48" s="166">
        <v>6</v>
      </c>
      <c r="C48" s="146" t="s">
        <v>45</v>
      </c>
      <c r="D48" s="167">
        <v>676089</v>
      </c>
      <c r="E48" s="168">
        <v>0.9647132964671482</v>
      </c>
      <c r="F48" s="168"/>
      <c r="G48" s="167">
        <v>23689.712446142446</v>
      </c>
      <c r="H48" s="167"/>
      <c r="I48" s="169"/>
      <c r="J48" s="167"/>
      <c r="K48" s="167">
        <v>388895</v>
      </c>
      <c r="L48" s="170">
        <v>57.52127308682733</v>
      </c>
      <c r="M48" s="167">
        <v>13457.01533</v>
      </c>
      <c r="N48" s="167"/>
      <c r="O48" s="171">
        <v>34603.20994098664</v>
      </c>
      <c r="P48" s="170"/>
      <c r="Q48" s="167">
        <v>1199.921134</v>
      </c>
      <c r="R48" s="167"/>
      <c r="S48" s="171">
        <v>3085.4630015814037</v>
      </c>
      <c r="T48" s="171"/>
      <c r="U48" s="172">
        <v>2.7855193770819926</v>
      </c>
      <c r="V48" s="168"/>
      <c r="W48" s="167">
        <v>287194</v>
      </c>
      <c r="X48" s="170">
        <v>42.47872691317268</v>
      </c>
      <c r="Y48" s="167">
        <v>2559.338668</v>
      </c>
      <c r="Z48" s="167"/>
      <c r="AA48" s="171">
        <v>8911.532511124884</v>
      </c>
      <c r="AB48" s="171"/>
      <c r="AC48" s="173">
        <v>-43.281103</v>
      </c>
      <c r="AD48" s="151"/>
      <c r="AE48" s="166">
        <v>6</v>
      </c>
      <c r="AF48" s="99"/>
      <c r="AG48" s="99"/>
      <c r="AH48" s="27"/>
      <c r="AI48" s="19">
        <v>291634</v>
      </c>
      <c r="AJ48" s="19">
        <v>1807062861</v>
      </c>
      <c r="AK48" s="19">
        <v>-26376746</v>
      </c>
      <c r="AL48" s="19">
        <v>352048</v>
      </c>
      <c r="AM48" s="19">
        <v>8477044478</v>
      </c>
      <c r="AN48" s="19">
        <v>1043831048.9999999</v>
      </c>
      <c r="AO48" s="103">
        <f t="shared" si="24"/>
        <v>643682</v>
      </c>
      <c r="AP48" s="102">
        <f t="shared" si="25"/>
        <v>2965.0247949143295</v>
      </c>
      <c r="AQ48" s="102">
        <f t="shared" si="26"/>
        <v>15977.000038839054</v>
      </c>
      <c r="AR48" s="103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s="7" customFormat="1" ht="9.75" customHeight="1">
      <c r="A49" s="88"/>
      <c r="B49" s="157">
        <v>7</v>
      </c>
      <c r="C49" s="158" t="s">
        <v>46</v>
      </c>
      <c r="D49" s="159">
        <v>178219</v>
      </c>
      <c r="E49" s="160">
        <v>1.3552401101025955</v>
      </c>
      <c r="F49" s="161"/>
      <c r="G49" s="159">
        <v>19503.388611764178</v>
      </c>
      <c r="H49" s="159"/>
      <c r="I49" s="162"/>
      <c r="J49" s="159"/>
      <c r="K49" s="159">
        <v>87760</v>
      </c>
      <c r="L49" s="163">
        <v>49.24278556158434</v>
      </c>
      <c r="M49" s="159">
        <v>2625.239086</v>
      </c>
      <c r="N49" s="159"/>
      <c r="O49" s="164">
        <v>29913.845556061988</v>
      </c>
      <c r="P49" s="163"/>
      <c r="Q49" s="159">
        <v>152.067135</v>
      </c>
      <c r="R49" s="159"/>
      <c r="S49" s="164">
        <v>1732.761337739289</v>
      </c>
      <c r="T49" s="164"/>
      <c r="U49" s="163">
        <v>2.3876810290800035</v>
      </c>
      <c r="V49" s="160"/>
      <c r="W49" s="159">
        <v>90459</v>
      </c>
      <c r="X49" s="163">
        <v>50.75721443841565</v>
      </c>
      <c r="Y49" s="159">
        <v>850.635329</v>
      </c>
      <c r="Z49" s="159"/>
      <c r="AA49" s="164">
        <v>9403.54557313258</v>
      </c>
      <c r="AB49" s="164"/>
      <c r="AC49" s="162">
        <v>-18.886972</v>
      </c>
      <c r="AD49" s="165"/>
      <c r="AE49" s="157">
        <v>7</v>
      </c>
      <c r="AF49" s="99"/>
      <c r="AG49" s="99"/>
      <c r="AH49" s="27"/>
      <c r="AI49" s="19">
        <v>89128</v>
      </c>
      <c r="AJ49" s="19">
        <v>585727193</v>
      </c>
      <c r="AK49" s="19">
        <v>-8774824</v>
      </c>
      <c r="AL49" s="19">
        <v>75535</v>
      </c>
      <c r="AM49" s="19">
        <v>1616696227</v>
      </c>
      <c r="AN49" s="19">
        <v>134989190</v>
      </c>
      <c r="AO49" s="103">
        <f t="shared" si="24"/>
        <v>164663</v>
      </c>
      <c r="AP49" s="102">
        <f t="shared" si="25"/>
        <v>1787.1078308069107</v>
      </c>
      <c r="AQ49" s="102">
        <f t="shared" si="26"/>
        <v>13375.338843577489</v>
      </c>
      <c r="AR49" s="103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1:54" s="7" customFormat="1" ht="9.75" customHeight="1">
      <c r="A50" s="88"/>
      <c r="B50" s="166">
        <v>8</v>
      </c>
      <c r="C50" s="146" t="s">
        <v>47</v>
      </c>
      <c r="D50" s="167">
        <v>158881</v>
      </c>
      <c r="E50" s="168">
        <v>0.5372329654753468</v>
      </c>
      <c r="F50" s="168"/>
      <c r="G50" s="167">
        <v>18574.668859083213</v>
      </c>
      <c r="H50" s="167"/>
      <c r="I50" s="169"/>
      <c r="J50" s="167"/>
      <c r="K50" s="167">
        <v>75058</v>
      </c>
      <c r="L50" s="170">
        <v>47.241646263555744</v>
      </c>
      <c r="M50" s="167">
        <v>2187.495378</v>
      </c>
      <c r="N50" s="167"/>
      <c r="O50" s="171">
        <v>29144.066961549735</v>
      </c>
      <c r="P50" s="170"/>
      <c r="Q50" s="167">
        <v>124.697049</v>
      </c>
      <c r="R50" s="167"/>
      <c r="S50" s="171">
        <v>1661.3425484292147</v>
      </c>
      <c r="T50" s="171"/>
      <c r="U50" s="172">
        <v>1.8199172213942854</v>
      </c>
      <c r="V50" s="168"/>
      <c r="W50" s="167">
        <v>83823</v>
      </c>
      <c r="X50" s="170">
        <v>52.75835373644425</v>
      </c>
      <c r="Y50" s="167">
        <v>763.666585</v>
      </c>
      <c r="Z50" s="167"/>
      <c r="AA50" s="171">
        <v>9110.465922240912</v>
      </c>
      <c r="AB50" s="171"/>
      <c r="AC50" s="173">
        <v>-14.754967</v>
      </c>
      <c r="AD50" s="151"/>
      <c r="AE50" s="166">
        <v>8</v>
      </c>
      <c r="AF50" s="99"/>
      <c r="AG50" s="99"/>
      <c r="AH50" s="27"/>
      <c r="AI50" s="19">
        <v>87122</v>
      </c>
      <c r="AJ50" s="19">
        <v>576714431</v>
      </c>
      <c r="AK50" s="19">
        <v>-8035928</v>
      </c>
      <c r="AL50" s="19">
        <v>67858</v>
      </c>
      <c r="AM50" s="19">
        <v>1440245808</v>
      </c>
      <c r="AN50" s="19">
        <v>125069193</v>
      </c>
      <c r="AO50" s="103">
        <f t="shared" si="24"/>
        <v>154980</v>
      </c>
      <c r="AP50" s="102">
        <f t="shared" si="25"/>
        <v>1843.1016681894544</v>
      </c>
      <c r="AQ50" s="102">
        <f t="shared" si="26"/>
        <v>13014.325971093045</v>
      </c>
      <c r="AR50" s="103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1:54" s="7" customFormat="1" ht="9.75" customHeight="1">
      <c r="A51" s="88"/>
      <c r="B51" s="157">
        <v>9</v>
      </c>
      <c r="C51" s="158" t="s">
        <v>48</v>
      </c>
      <c r="D51" s="159">
        <v>87977</v>
      </c>
      <c r="E51" s="160">
        <v>1.3524878172413397</v>
      </c>
      <c r="F51" s="161"/>
      <c r="G51" s="159">
        <v>17839.58345931323</v>
      </c>
      <c r="H51" s="159"/>
      <c r="I51" s="162"/>
      <c r="J51" s="159"/>
      <c r="K51" s="159">
        <v>40495</v>
      </c>
      <c r="L51" s="163">
        <v>46.02907578117008</v>
      </c>
      <c r="M51" s="159">
        <v>1152.235789</v>
      </c>
      <c r="N51" s="159"/>
      <c r="O51" s="164">
        <v>28453.779207309544</v>
      </c>
      <c r="P51" s="163"/>
      <c r="Q51" s="159">
        <v>65.574872</v>
      </c>
      <c r="R51" s="159"/>
      <c r="S51" s="164">
        <v>1619.3325595752563</v>
      </c>
      <c r="T51" s="164"/>
      <c r="U51" s="163">
        <v>0.21054642948701896</v>
      </c>
      <c r="V51" s="160"/>
      <c r="W51" s="159">
        <v>47482</v>
      </c>
      <c r="X51" s="163">
        <v>53.97092421882992</v>
      </c>
      <c r="Y51" s="159">
        <v>417.237245</v>
      </c>
      <c r="Z51" s="159"/>
      <c r="AA51" s="164">
        <v>8787.271913567247</v>
      </c>
      <c r="AB51" s="164"/>
      <c r="AC51" s="162">
        <v>-9.015822</v>
      </c>
      <c r="AD51" s="165"/>
      <c r="AE51" s="157">
        <v>9</v>
      </c>
      <c r="AF51" s="99"/>
      <c r="AG51" s="99"/>
      <c r="AH51" s="27"/>
      <c r="AI51" s="19">
        <v>46488</v>
      </c>
      <c r="AJ51" s="19">
        <v>283379924</v>
      </c>
      <c r="AK51" s="19">
        <v>-4244279</v>
      </c>
      <c r="AL51" s="19">
        <v>35293</v>
      </c>
      <c r="AM51" s="19">
        <v>725733520</v>
      </c>
      <c r="AN51" s="19">
        <v>60569673</v>
      </c>
      <c r="AO51" s="103">
        <f t="shared" si="24"/>
        <v>81781</v>
      </c>
      <c r="AP51" s="102">
        <f t="shared" si="25"/>
        <v>1716.1950811775707</v>
      </c>
      <c r="AQ51" s="102">
        <f t="shared" si="26"/>
        <v>12339.216248272825</v>
      </c>
      <c r="AR51" s="103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1:54" s="7" customFormat="1" ht="9.75" customHeight="1">
      <c r="A52" s="88"/>
      <c r="B52" s="174">
        <v>10</v>
      </c>
      <c r="C52" s="146" t="s">
        <v>49</v>
      </c>
      <c r="D52" s="167">
        <v>169514</v>
      </c>
      <c r="E52" s="168">
        <v>0.4789396939053739</v>
      </c>
      <c r="F52" s="168"/>
      <c r="G52" s="167">
        <v>20793.815614049578</v>
      </c>
      <c r="H52" s="167"/>
      <c r="I52" s="169"/>
      <c r="J52" s="167"/>
      <c r="K52" s="167">
        <v>90298</v>
      </c>
      <c r="L52" s="170">
        <v>53.26875656287976</v>
      </c>
      <c r="M52" s="167">
        <v>2791.715324</v>
      </c>
      <c r="N52" s="167"/>
      <c r="O52" s="171">
        <v>30916.690557930408</v>
      </c>
      <c r="P52" s="170"/>
      <c r="Q52" s="167">
        <v>190.148059</v>
      </c>
      <c r="R52" s="167"/>
      <c r="S52" s="171">
        <v>2105.7837272143347</v>
      </c>
      <c r="T52" s="171"/>
      <c r="U52" s="172">
        <v>4.703678486054935</v>
      </c>
      <c r="V52" s="168"/>
      <c r="W52" s="167">
        <v>79216</v>
      </c>
      <c r="X52" s="170">
        <v>46.73124343712024</v>
      </c>
      <c r="Y52" s="167">
        <v>733.127536</v>
      </c>
      <c r="Z52" s="167"/>
      <c r="AA52" s="171">
        <v>9254.791153302363</v>
      </c>
      <c r="AB52" s="171"/>
      <c r="AC52" s="173">
        <v>-15.722227</v>
      </c>
      <c r="AD52" s="151"/>
      <c r="AE52" s="174">
        <v>10</v>
      </c>
      <c r="AF52" s="99"/>
      <c r="AG52" s="99"/>
      <c r="AH52" s="27"/>
      <c r="AI52" s="19">
        <v>81643</v>
      </c>
      <c r="AJ52" s="19">
        <v>545133750</v>
      </c>
      <c r="AK52" s="19">
        <v>-8724874</v>
      </c>
      <c r="AL52" s="19">
        <v>80913</v>
      </c>
      <c r="AM52" s="19">
        <v>1806087474</v>
      </c>
      <c r="AN52" s="19">
        <v>176953170</v>
      </c>
      <c r="AO52" s="103">
        <f t="shared" si="24"/>
        <v>162556</v>
      </c>
      <c r="AP52" s="102">
        <f t="shared" si="25"/>
        <v>2186.9559897667864</v>
      </c>
      <c r="AQ52" s="102">
        <f t="shared" si="26"/>
        <v>14464.0691454022</v>
      </c>
      <c r="AR52" s="103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1:54" s="7" customFormat="1" ht="9.75" customHeight="1">
      <c r="A53" s="88"/>
      <c r="B53" s="175">
        <v>11</v>
      </c>
      <c r="C53" s="158" t="s">
        <v>50</v>
      </c>
      <c r="D53" s="159">
        <v>199776</v>
      </c>
      <c r="E53" s="160">
        <v>1.643898343890712</v>
      </c>
      <c r="F53" s="161"/>
      <c r="G53" s="159">
        <v>18039.98144922313</v>
      </c>
      <c r="H53" s="159"/>
      <c r="I53" s="162"/>
      <c r="J53" s="159"/>
      <c r="K53" s="159">
        <v>89498</v>
      </c>
      <c r="L53" s="163">
        <v>44.79917507608522</v>
      </c>
      <c r="M53" s="159">
        <v>2643.839998</v>
      </c>
      <c r="N53" s="159"/>
      <c r="O53" s="164">
        <v>29540.771838476838</v>
      </c>
      <c r="P53" s="163"/>
      <c r="Q53" s="159">
        <v>159.783641</v>
      </c>
      <c r="R53" s="159"/>
      <c r="S53" s="164">
        <v>1785.331973898858</v>
      </c>
      <c r="T53" s="164"/>
      <c r="U53" s="163">
        <v>-0.9746840617658187</v>
      </c>
      <c r="V53" s="160"/>
      <c r="W53" s="159">
        <v>110278</v>
      </c>
      <c r="X53" s="163">
        <v>55.20082492391478</v>
      </c>
      <c r="Y53" s="159">
        <v>960.115336</v>
      </c>
      <c r="Z53" s="159"/>
      <c r="AA53" s="164">
        <v>8706.317996336531</v>
      </c>
      <c r="AB53" s="164"/>
      <c r="AC53" s="162">
        <v>-20.887094</v>
      </c>
      <c r="AD53" s="165"/>
      <c r="AE53" s="175">
        <v>11</v>
      </c>
      <c r="AF53" s="99"/>
      <c r="AG53" s="99"/>
      <c r="AH53" s="27"/>
      <c r="AI53" s="19">
        <v>107193</v>
      </c>
      <c r="AJ53" s="19">
        <v>650161811</v>
      </c>
      <c r="AK53" s="19">
        <v>-10203664</v>
      </c>
      <c r="AL53" s="19">
        <v>75430</v>
      </c>
      <c r="AM53" s="19">
        <v>1608551963</v>
      </c>
      <c r="AN53" s="19">
        <v>140686552</v>
      </c>
      <c r="AO53" s="103">
        <f t="shared" si="24"/>
        <v>182623</v>
      </c>
      <c r="AP53" s="102">
        <f t="shared" si="25"/>
        <v>1865.1272968314995</v>
      </c>
      <c r="AQ53" s="102">
        <f t="shared" si="26"/>
        <v>12368.178017007715</v>
      </c>
      <c r="AR53" s="103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s="7" customFormat="1" ht="9.75" customHeight="1">
      <c r="A54" s="88"/>
      <c r="B54" s="174">
        <v>12</v>
      </c>
      <c r="C54" s="146" t="s">
        <v>51</v>
      </c>
      <c r="D54" s="167">
        <v>158708</v>
      </c>
      <c r="E54" s="168">
        <v>0.8995950233004648</v>
      </c>
      <c r="F54" s="168"/>
      <c r="G54" s="167">
        <v>19176.815926103285</v>
      </c>
      <c r="H54" s="167"/>
      <c r="I54" s="169"/>
      <c r="J54" s="167"/>
      <c r="K54" s="167">
        <v>75829</v>
      </c>
      <c r="L54" s="170">
        <v>47.778939940015626</v>
      </c>
      <c r="M54" s="167">
        <v>2276.576368</v>
      </c>
      <c r="N54" s="167"/>
      <c r="O54" s="171">
        <v>30022.502841920636</v>
      </c>
      <c r="P54" s="170"/>
      <c r="Q54" s="167">
        <v>133.214942</v>
      </c>
      <c r="R54" s="167"/>
      <c r="S54" s="171">
        <v>1756.7809413285154</v>
      </c>
      <c r="T54" s="171"/>
      <c r="U54" s="172">
        <v>3.4362394935553446</v>
      </c>
      <c r="V54" s="168"/>
      <c r="W54" s="167">
        <v>82879</v>
      </c>
      <c r="X54" s="170">
        <v>52.22106005998437</v>
      </c>
      <c r="Y54" s="167">
        <v>766.937734</v>
      </c>
      <c r="Z54" s="167"/>
      <c r="AA54" s="171">
        <v>9253.704002220104</v>
      </c>
      <c r="AB54" s="171"/>
      <c r="AC54" s="173">
        <v>-18.290358</v>
      </c>
      <c r="AD54" s="151"/>
      <c r="AE54" s="174">
        <v>12</v>
      </c>
      <c r="AF54" s="99"/>
      <c r="AG54" s="99"/>
      <c r="AH54" s="27"/>
      <c r="AI54" s="19">
        <v>84679</v>
      </c>
      <c r="AJ54" s="19">
        <v>538014593</v>
      </c>
      <c r="AK54" s="19">
        <v>-8855696</v>
      </c>
      <c r="AL54" s="19">
        <v>67453</v>
      </c>
      <c r="AM54" s="19">
        <v>1454582579</v>
      </c>
      <c r="AN54" s="19">
        <v>120497840</v>
      </c>
      <c r="AO54" s="103">
        <f t="shared" si="24"/>
        <v>152132</v>
      </c>
      <c r="AP54" s="102">
        <f t="shared" si="25"/>
        <v>1786.3970468326095</v>
      </c>
      <c r="AQ54" s="102">
        <f t="shared" si="26"/>
        <v>13097.817500591591</v>
      </c>
      <c r="AR54" s="103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s="7" customFormat="1" ht="9.75" customHeight="1">
      <c r="A55" s="88"/>
      <c r="B55" s="175">
        <v>13</v>
      </c>
      <c r="C55" s="158" t="s">
        <v>158</v>
      </c>
      <c r="D55" s="159">
        <v>1108374</v>
      </c>
      <c r="E55" s="160">
        <v>1.0262369942986833</v>
      </c>
      <c r="F55" s="161"/>
      <c r="G55" s="159">
        <v>22150.237645415713</v>
      </c>
      <c r="H55" s="159"/>
      <c r="I55" s="162"/>
      <c r="J55" s="159"/>
      <c r="K55" s="159">
        <v>590259</v>
      </c>
      <c r="L55" s="163">
        <v>53.25449712822567</v>
      </c>
      <c r="M55" s="159">
        <v>20138.029357</v>
      </c>
      <c r="N55" s="159"/>
      <c r="O55" s="164">
        <v>34117.276241446554</v>
      </c>
      <c r="P55" s="163"/>
      <c r="Q55" s="159">
        <v>1608.72362</v>
      </c>
      <c r="R55" s="159"/>
      <c r="S55" s="164">
        <v>2725.453775376572</v>
      </c>
      <c r="T55" s="164"/>
      <c r="U55" s="163">
        <v>7.577333093017578</v>
      </c>
      <c r="V55" s="160"/>
      <c r="W55" s="159">
        <v>518115</v>
      </c>
      <c r="X55" s="163">
        <v>46.74550287177433</v>
      </c>
      <c r="Y55" s="159">
        <v>4412.718143</v>
      </c>
      <c r="Z55" s="159"/>
      <c r="AA55" s="164">
        <v>8516.870082896654</v>
      </c>
      <c r="AB55" s="164"/>
      <c r="AC55" s="162">
        <v>-87.266463</v>
      </c>
      <c r="AD55" s="165"/>
      <c r="AE55" s="175">
        <v>13</v>
      </c>
      <c r="AF55" s="99"/>
      <c r="AG55" s="99"/>
      <c r="AH55" s="27"/>
      <c r="AI55" s="19">
        <v>234429</v>
      </c>
      <c r="AJ55" s="19">
        <v>1519260430</v>
      </c>
      <c r="AK55" s="19">
        <v>-24634123</v>
      </c>
      <c r="AL55" s="19">
        <v>248238</v>
      </c>
      <c r="AM55" s="19">
        <v>5929713409</v>
      </c>
      <c r="AN55" s="19">
        <v>621433364</v>
      </c>
      <c r="AO55" s="103">
        <f t="shared" si="24"/>
        <v>482667</v>
      </c>
      <c r="AP55" s="102">
        <f t="shared" si="25"/>
        <v>2503.3772589208743</v>
      </c>
      <c r="AQ55" s="102">
        <f t="shared" si="26"/>
        <v>15432.946190644896</v>
      </c>
      <c r="AR55" s="103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s="7" customFormat="1" ht="9.75" customHeight="1">
      <c r="A56" s="88"/>
      <c r="B56" s="174">
        <v>14</v>
      </c>
      <c r="C56" s="146" t="s">
        <v>52</v>
      </c>
      <c r="D56" s="167">
        <v>376535</v>
      </c>
      <c r="E56" s="168">
        <v>0.9152551457975987</v>
      </c>
      <c r="F56" s="168"/>
      <c r="G56" s="167">
        <v>21406.887388954547</v>
      </c>
      <c r="H56" s="167"/>
      <c r="I56" s="169"/>
      <c r="J56" s="167"/>
      <c r="K56" s="167">
        <v>202944</v>
      </c>
      <c r="L56" s="170">
        <v>53.897778426972266</v>
      </c>
      <c r="M56" s="167">
        <v>6427.643525</v>
      </c>
      <c r="N56" s="167"/>
      <c r="O56" s="171">
        <v>31672.0057010801</v>
      </c>
      <c r="P56" s="170"/>
      <c r="Q56" s="167">
        <v>430.213342</v>
      </c>
      <c r="R56" s="167"/>
      <c r="S56" s="171">
        <v>2119.862336408073</v>
      </c>
      <c r="T56" s="171"/>
      <c r="U56" s="172">
        <v>1.25028327046045</v>
      </c>
      <c r="V56" s="168"/>
      <c r="W56" s="167">
        <v>173591</v>
      </c>
      <c r="X56" s="170">
        <v>46.10222157302774</v>
      </c>
      <c r="Y56" s="167">
        <v>1632.798818</v>
      </c>
      <c r="Z56" s="167"/>
      <c r="AA56" s="171">
        <v>9406.010783969215</v>
      </c>
      <c r="AB56" s="171"/>
      <c r="AC56" s="173">
        <v>-34.632507</v>
      </c>
      <c r="AD56" s="151"/>
      <c r="AE56" s="174">
        <v>14</v>
      </c>
      <c r="AF56" s="99"/>
      <c r="AG56" s="99"/>
      <c r="AH56" s="27"/>
      <c r="AI56" s="19">
        <v>177880</v>
      </c>
      <c r="AJ56" s="19">
        <v>1187279978</v>
      </c>
      <c r="AK56" s="19">
        <v>-18921477</v>
      </c>
      <c r="AL56" s="19">
        <v>176215</v>
      </c>
      <c r="AM56" s="19">
        <v>3992092503</v>
      </c>
      <c r="AN56" s="19">
        <v>382230554</v>
      </c>
      <c r="AO56" s="103">
        <f t="shared" si="24"/>
        <v>354095</v>
      </c>
      <c r="AP56" s="102">
        <f t="shared" si="25"/>
        <v>2169.114740515847</v>
      </c>
      <c r="AQ56" s="102">
        <f t="shared" si="26"/>
        <v>14627.070365297448</v>
      </c>
      <c r="AR56" s="103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4" s="7" customFormat="1" ht="9.75" customHeight="1">
      <c r="A57" s="88"/>
      <c r="B57" s="175">
        <v>15</v>
      </c>
      <c r="C57" s="158" t="s">
        <v>53</v>
      </c>
      <c r="D57" s="159">
        <v>89147</v>
      </c>
      <c r="E57" s="160">
        <v>0.666237564506476</v>
      </c>
      <c r="F57" s="161"/>
      <c r="G57" s="159">
        <v>18125.523853859355</v>
      </c>
      <c r="H57" s="159"/>
      <c r="I57" s="162"/>
      <c r="J57" s="159"/>
      <c r="K57" s="159">
        <v>39990</v>
      </c>
      <c r="L57" s="163">
        <v>44.858492153409536</v>
      </c>
      <c r="M57" s="159">
        <v>1176.451984</v>
      </c>
      <c r="N57" s="159"/>
      <c r="O57" s="164">
        <v>29418.65426356589</v>
      </c>
      <c r="P57" s="163"/>
      <c r="Q57" s="159">
        <v>68.222404</v>
      </c>
      <c r="R57" s="159"/>
      <c r="S57" s="164">
        <v>1705.9865966491623</v>
      </c>
      <c r="T57" s="164"/>
      <c r="U57" s="163">
        <v>4.822574231788206</v>
      </c>
      <c r="V57" s="160"/>
      <c r="W57" s="159">
        <v>49157</v>
      </c>
      <c r="X57" s="163">
        <v>55.141507846590464</v>
      </c>
      <c r="Y57" s="159">
        <v>439.384091</v>
      </c>
      <c r="Z57" s="159"/>
      <c r="AA57" s="164">
        <v>8938.382956649104</v>
      </c>
      <c r="AB57" s="164"/>
      <c r="AC57" s="162">
        <v>-10.641925</v>
      </c>
      <c r="AD57" s="165"/>
      <c r="AE57" s="175">
        <v>15</v>
      </c>
      <c r="AF57" s="99"/>
      <c r="AG57" s="99"/>
      <c r="AH57" s="27"/>
      <c r="AI57" s="19">
        <v>51671</v>
      </c>
      <c r="AJ57" s="19">
        <v>319489114</v>
      </c>
      <c r="AK57" s="19">
        <v>-5609272</v>
      </c>
      <c r="AL57" s="19">
        <v>35114</v>
      </c>
      <c r="AM57" s="19">
        <v>744795538</v>
      </c>
      <c r="AN57" s="19">
        <v>63824576</v>
      </c>
      <c r="AO57" s="103">
        <f t="shared" si="24"/>
        <v>86785</v>
      </c>
      <c r="AP57" s="102">
        <f t="shared" si="25"/>
        <v>1817.639004385715</v>
      </c>
      <c r="AQ57" s="102">
        <f t="shared" si="26"/>
        <v>12263.463179120816</v>
      </c>
      <c r="AR57" s="103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s="7" customFormat="1" ht="9.75" customHeight="1">
      <c r="A58" s="88"/>
      <c r="B58" s="174">
        <v>16</v>
      </c>
      <c r="C58" s="146" t="s">
        <v>54</v>
      </c>
      <c r="D58" s="167">
        <v>202373</v>
      </c>
      <c r="E58" s="168">
        <v>0.9210775660014162</v>
      </c>
      <c r="F58" s="168"/>
      <c r="G58" s="167">
        <v>19829.60965148513</v>
      </c>
      <c r="H58" s="167"/>
      <c r="I58" s="169"/>
      <c r="J58" s="167"/>
      <c r="K58" s="167">
        <v>101473</v>
      </c>
      <c r="L58" s="170">
        <v>50.14157026876115</v>
      </c>
      <c r="M58" s="167">
        <v>3094.832376</v>
      </c>
      <c r="N58" s="167"/>
      <c r="O58" s="171">
        <v>30499.072423206173</v>
      </c>
      <c r="P58" s="170"/>
      <c r="Q58" s="167">
        <v>187.503509</v>
      </c>
      <c r="R58" s="167"/>
      <c r="S58" s="171">
        <v>1847.8167492830605</v>
      </c>
      <c r="T58" s="171"/>
      <c r="U58" s="172">
        <v>7.336439956257407</v>
      </c>
      <c r="V58" s="168"/>
      <c r="W58" s="167">
        <v>100900</v>
      </c>
      <c r="X58" s="170">
        <v>49.85842973123885</v>
      </c>
      <c r="Y58" s="167">
        <v>918.145218</v>
      </c>
      <c r="Z58" s="167"/>
      <c r="AA58" s="171">
        <v>9099.556174430129</v>
      </c>
      <c r="AB58" s="171"/>
      <c r="AC58" s="173">
        <v>-19.986697</v>
      </c>
      <c r="AD58" s="151"/>
      <c r="AE58" s="174">
        <v>16</v>
      </c>
      <c r="AF58" s="99"/>
      <c r="AG58" s="99"/>
      <c r="AH58" s="27"/>
      <c r="AI58" s="19">
        <v>104234</v>
      </c>
      <c r="AJ58" s="19">
        <v>668508728</v>
      </c>
      <c r="AK58" s="19">
        <v>-10594984</v>
      </c>
      <c r="AL58" s="19">
        <v>88820</v>
      </c>
      <c r="AM58" s="19">
        <v>1907070080</v>
      </c>
      <c r="AN58" s="19">
        <v>162787569</v>
      </c>
      <c r="AO58" s="103">
        <f t="shared" si="24"/>
        <v>193054</v>
      </c>
      <c r="AP58" s="102">
        <f t="shared" si="25"/>
        <v>1832.7805561810403</v>
      </c>
      <c r="AQ58" s="102">
        <f t="shared" si="26"/>
        <v>13341.235136283112</v>
      </c>
      <c r="AR58" s="103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s="7" customFormat="1" ht="9.75" customHeight="1">
      <c r="A59" s="88"/>
      <c r="B59" s="175">
        <v>17</v>
      </c>
      <c r="C59" s="158" t="s">
        <v>55</v>
      </c>
      <c r="D59" s="159">
        <v>360018</v>
      </c>
      <c r="E59" s="160">
        <v>1.9730804527378403</v>
      </c>
      <c r="F59" s="161"/>
      <c r="G59" s="159">
        <v>20652.410112827693</v>
      </c>
      <c r="H59" s="159"/>
      <c r="I59" s="162"/>
      <c r="J59" s="159"/>
      <c r="K59" s="159">
        <v>183765</v>
      </c>
      <c r="L59" s="163">
        <v>51.04328116927487</v>
      </c>
      <c r="M59" s="159">
        <v>5773.005796</v>
      </c>
      <c r="N59" s="159"/>
      <c r="O59" s="164">
        <v>31415.154115310314</v>
      </c>
      <c r="P59" s="163"/>
      <c r="Q59" s="159">
        <v>374.81433</v>
      </c>
      <c r="R59" s="159"/>
      <c r="S59" s="164">
        <v>2039.6393763774386</v>
      </c>
      <c r="T59" s="164"/>
      <c r="U59" s="163">
        <v>1.7550051344114297</v>
      </c>
      <c r="V59" s="160"/>
      <c r="W59" s="159">
        <v>176253</v>
      </c>
      <c r="X59" s="163">
        <v>48.95671883072513</v>
      </c>
      <c r="Y59" s="159">
        <v>1662.233588</v>
      </c>
      <c r="Z59" s="159"/>
      <c r="AA59" s="164">
        <v>9430.952029185319</v>
      </c>
      <c r="AB59" s="164"/>
      <c r="AC59" s="162">
        <v>-35.953182</v>
      </c>
      <c r="AD59" s="165"/>
      <c r="AE59" s="175">
        <v>17</v>
      </c>
      <c r="AF59" s="99"/>
      <c r="AG59" s="99"/>
      <c r="AH59" s="27"/>
      <c r="AI59" s="19">
        <v>177301</v>
      </c>
      <c r="AJ59" s="19">
        <v>1151064480</v>
      </c>
      <c r="AK59" s="19">
        <v>-18384942</v>
      </c>
      <c r="AL59" s="19">
        <v>154250</v>
      </c>
      <c r="AM59" s="19">
        <v>3417464381</v>
      </c>
      <c r="AN59" s="19">
        <v>319862797</v>
      </c>
      <c r="AO59" s="103">
        <f t="shared" si="24"/>
        <v>331551</v>
      </c>
      <c r="AP59" s="102">
        <f t="shared" si="25"/>
        <v>2073.6648103727716</v>
      </c>
      <c r="AQ59" s="102">
        <f t="shared" si="26"/>
        <v>13779.264309261622</v>
      </c>
      <c r="AR59" s="103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1:54" s="7" customFormat="1" ht="9.75" customHeight="1">
      <c r="A60" s="88"/>
      <c r="B60" s="174">
        <v>18</v>
      </c>
      <c r="C60" s="146" t="s">
        <v>56</v>
      </c>
      <c r="D60" s="167">
        <v>181979</v>
      </c>
      <c r="E60" s="168">
        <v>0.5975743236520028</v>
      </c>
      <c r="F60" s="168"/>
      <c r="G60" s="167">
        <v>20044.789343825385</v>
      </c>
      <c r="H60" s="167"/>
      <c r="I60" s="169"/>
      <c r="J60" s="167"/>
      <c r="K60" s="167">
        <v>96138</v>
      </c>
      <c r="L60" s="170">
        <v>52.82917259683809</v>
      </c>
      <c r="M60" s="167">
        <v>2859.015284</v>
      </c>
      <c r="N60" s="167"/>
      <c r="O60" s="171">
        <v>29738.659884749006</v>
      </c>
      <c r="P60" s="170"/>
      <c r="Q60" s="167">
        <v>168.124737</v>
      </c>
      <c r="R60" s="167"/>
      <c r="S60" s="171">
        <v>1748.7854646445735</v>
      </c>
      <c r="T60" s="171"/>
      <c r="U60" s="172">
        <v>0.7734369033955046</v>
      </c>
      <c r="V60" s="168"/>
      <c r="W60" s="167">
        <v>85841</v>
      </c>
      <c r="X60" s="170">
        <v>47.1708274031619</v>
      </c>
      <c r="Y60" s="167">
        <v>788.715436</v>
      </c>
      <c r="Z60" s="167"/>
      <c r="AA60" s="171">
        <v>9188.09701657716</v>
      </c>
      <c r="AB60" s="171"/>
      <c r="AC60" s="173">
        <v>-15.818693</v>
      </c>
      <c r="AD60" s="151"/>
      <c r="AE60" s="174">
        <v>18</v>
      </c>
      <c r="AF60" s="99"/>
      <c r="AG60" s="99"/>
      <c r="AH60" s="27"/>
      <c r="AI60" s="19">
        <v>88726</v>
      </c>
      <c r="AJ60" s="19">
        <v>585963335</v>
      </c>
      <c r="AK60" s="19">
        <v>-8619466</v>
      </c>
      <c r="AL60" s="19">
        <v>88022</v>
      </c>
      <c r="AM60" s="19">
        <v>1891162957</v>
      </c>
      <c r="AN60" s="19">
        <v>170352258</v>
      </c>
      <c r="AO60" s="103">
        <f t="shared" si="24"/>
        <v>176748</v>
      </c>
      <c r="AP60" s="102">
        <f t="shared" si="25"/>
        <v>1935.3372793165345</v>
      </c>
      <c r="AQ60" s="102">
        <f t="shared" si="26"/>
        <v>14015.017380677575</v>
      </c>
      <c r="AR60" s="103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s="7" customFormat="1" ht="9.75" customHeight="1">
      <c r="A61" s="88"/>
      <c r="B61" s="175">
        <v>19</v>
      </c>
      <c r="C61" s="158" t="s">
        <v>57</v>
      </c>
      <c r="D61" s="159">
        <v>141477</v>
      </c>
      <c r="E61" s="160">
        <v>0.7412629240365718</v>
      </c>
      <c r="F61" s="161"/>
      <c r="G61" s="159">
        <v>19841.18249609477</v>
      </c>
      <c r="H61" s="159"/>
      <c r="I61" s="162"/>
      <c r="J61" s="159"/>
      <c r="K61" s="159">
        <v>72299</v>
      </c>
      <c r="L61" s="163">
        <v>51.10300614234116</v>
      </c>
      <c r="M61" s="159">
        <v>2160.957509</v>
      </c>
      <c r="N61" s="159"/>
      <c r="O61" s="164">
        <v>29889.175631751477</v>
      </c>
      <c r="P61" s="163"/>
      <c r="Q61" s="159">
        <v>130.178171</v>
      </c>
      <c r="R61" s="159"/>
      <c r="S61" s="164">
        <v>1800.5528568859875</v>
      </c>
      <c r="T61" s="164"/>
      <c r="U61" s="163">
        <v>0.02185757221103717</v>
      </c>
      <c r="V61" s="160"/>
      <c r="W61" s="159">
        <v>69178</v>
      </c>
      <c r="X61" s="163">
        <v>48.89699385765884</v>
      </c>
      <c r="Y61" s="159">
        <v>646.113467</v>
      </c>
      <c r="Z61" s="159"/>
      <c r="AA61" s="164">
        <v>9339.869134696002</v>
      </c>
      <c r="AB61" s="164"/>
      <c r="AC61" s="162">
        <v>-13.653504</v>
      </c>
      <c r="AD61" s="165"/>
      <c r="AE61" s="175">
        <v>19</v>
      </c>
      <c r="AF61" s="99"/>
      <c r="AG61" s="99"/>
      <c r="AH61" s="27"/>
      <c r="AI61" s="19">
        <v>71670</v>
      </c>
      <c r="AJ61" s="19">
        <v>457448585</v>
      </c>
      <c r="AK61" s="19">
        <v>-6921472</v>
      </c>
      <c r="AL61" s="19">
        <v>64605</v>
      </c>
      <c r="AM61" s="19">
        <v>1385175592</v>
      </c>
      <c r="AN61" s="19">
        <v>119842376</v>
      </c>
      <c r="AO61" s="103">
        <f t="shared" si="24"/>
        <v>136275</v>
      </c>
      <c r="AP61" s="102">
        <f t="shared" si="25"/>
        <v>1855.0015633464902</v>
      </c>
      <c r="AQ61" s="102">
        <f t="shared" si="26"/>
        <v>13521.366186020914</v>
      </c>
      <c r="AR61" s="103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s="7" customFormat="1" ht="9.75" customHeight="1">
      <c r="A62" s="88"/>
      <c r="B62" s="174" t="s">
        <v>58</v>
      </c>
      <c r="C62" s="146" t="s">
        <v>59</v>
      </c>
      <c r="D62" s="167">
        <v>81128</v>
      </c>
      <c r="E62" s="168">
        <v>1.4759593735928354</v>
      </c>
      <c r="F62" s="168"/>
      <c r="G62" s="167">
        <v>19939.246869145056</v>
      </c>
      <c r="H62" s="167"/>
      <c r="I62" s="169"/>
      <c r="J62" s="167"/>
      <c r="K62" s="167">
        <v>40791</v>
      </c>
      <c r="L62" s="170">
        <v>50.27980475298294</v>
      </c>
      <c r="M62" s="167">
        <v>1285.990715</v>
      </c>
      <c r="N62" s="167"/>
      <c r="O62" s="171">
        <v>31526.33460812434</v>
      </c>
      <c r="P62" s="170"/>
      <c r="Q62" s="167">
        <v>100.098198</v>
      </c>
      <c r="R62" s="167"/>
      <c r="S62" s="171">
        <v>2453.928513642715</v>
      </c>
      <c r="T62" s="171"/>
      <c r="U62" s="172">
        <v>3.1187876608944896</v>
      </c>
      <c r="V62" s="168"/>
      <c r="W62" s="167">
        <v>40337</v>
      </c>
      <c r="X62" s="170">
        <v>49.72019524701706</v>
      </c>
      <c r="Y62" s="167">
        <v>331.640505</v>
      </c>
      <c r="Z62" s="167"/>
      <c r="AA62" s="171">
        <v>8221.744428192478</v>
      </c>
      <c r="AB62" s="171"/>
      <c r="AC62" s="173">
        <v>-7.182941</v>
      </c>
      <c r="AD62" s="151"/>
      <c r="AE62" s="174" t="s">
        <v>58</v>
      </c>
      <c r="AF62" s="99"/>
      <c r="AG62" s="99"/>
      <c r="AH62" s="27"/>
      <c r="AI62" s="19">
        <v>41492</v>
      </c>
      <c r="AJ62" s="19">
        <v>228193679</v>
      </c>
      <c r="AK62" s="19">
        <v>-4111946</v>
      </c>
      <c r="AL62" s="19">
        <v>31284</v>
      </c>
      <c r="AM62" s="19">
        <v>705500744</v>
      </c>
      <c r="AN62" s="19">
        <v>73589952</v>
      </c>
      <c r="AO62" s="103">
        <f t="shared" si="24"/>
        <v>72776</v>
      </c>
      <c r="AP62" s="102">
        <f t="shared" si="25"/>
        <v>2352.319140774837</v>
      </c>
      <c r="AQ62" s="102">
        <f t="shared" si="26"/>
        <v>12829.702415631527</v>
      </c>
      <c r="AR62" s="103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s="7" customFormat="1" ht="9.75" customHeight="1">
      <c r="A63" s="88"/>
      <c r="B63" s="175" t="s">
        <v>60</v>
      </c>
      <c r="C63" s="158" t="s">
        <v>61</v>
      </c>
      <c r="D63" s="159">
        <v>88895</v>
      </c>
      <c r="E63" s="160">
        <v>2.1007052121379184</v>
      </c>
      <c r="F63" s="161"/>
      <c r="G63" s="159">
        <v>18093.639946003714</v>
      </c>
      <c r="H63" s="159"/>
      <c r="I63" s="162"/>
      <c r="J63" s="159"/>
      <c r="K63" s="159">
        <v>40030</v>
      </c>
      <c r="L63" s="163">
        <v>45.0306541425277</v>
      </c>
      <c r="M63" s="159">
        <v>1225.587986</v>
      </c>
      <c r="N63" s="159"/>
      <c r="O63" s="164">
        <v>30616.737097177116</v>
      </c>
      <c r="P63" s="163"/>
      <c r="Q63" s="159">
        <v>92.982192</v>
      </c>
      <c r="R63" s="159"/>
      <c r="S63" s="164">
        <v>2322.8126904821384</v>
      </c>
      <c r="T63" s="164"/>
      <c r="U63" s="163">
        <v>4.1950678558737655</v>
      </c>
      <c r="V63" s="160"/>
      <c r="W63" s="159">
        <v>48865</v>
      </c>
      <c r="X63" s="163">
        <v>54.9693458574723</v>
      </c>
      <c r="Y63" s="159">
        <v>382.846137</v>
      </c>
      <c r="Z63" s="159"/>
      <c r="AA63" s="164">
        <v>7834.772065895835</v>
      </c>
      <c r="AB63" s="164"/>
      <c r="AC63" s="162">
        <v>-9.041654</v>
      </c>
      <c r="AD63" s="165"/>
      <c r="AE63" s="175" t="s">
        <v>60</v>
      </c>
      <c r="AF63" s="99"/>
      <c r="AG63" s="99"/>
      <c r="AH63" s="27"/>
      <c r="AI63" s="19">
        <v>48125</v>
      </c>
      <c r="AJ63" s="19">
        <v>258435032.99999997</v>
      </c>
      <c r="AK63" s="19">
        <v>-4928203</v>
      </c>
      <c r="AL63" s="19">
        <v>30308</v>
      </c>
      <c r="AM63" s="19">
        <v>655280016</v>
      </c>
      <c r="AN63" s="19">
        <v>64896454.00000001</v>
      </c>
      <c r="AO63" s="103">
        <f t="shared" si="24"/>
        <v>78433</v>
      </c>
      <c r="AP63" s="102">
        <f t="shared" si="25"/>
        <v>2141.231819981523</v>
      </c>
      <c r="AQ63" s="102">
        <f t="shared" si="26"/>
        <v>11649.62514502824</v>
      </c>
      <c r="AR63" s="103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s="7" customFormat="1" ht="9.75" customHeight="1">
      <c r="A64" s="88"/>
      <c r="B64" s="174">
        <v>21</v>
      </c>
      <c r="C64" s="146" t="s">
        <v>62</v>
      </c>
      <c r="D64" s="167">
        <v>289319</v>
      </c>
      <c r="E64" s="168">
        <v>0.8470174875997337</v>
      </c>
      <c r="F64" s="168"/>
      <c r="G64" s="167">
        <v>22927.011506330382</v>
      </c>
      <c r="H64" s="167"/>
      <c r="I64" s="169"/>
      <c r="J64" s="167"/>
      <c r="K64" s="167">
        <v>170387</v>
      </c>
      <c r="L64" s="170">
        <v>58.8924336113425</v>
      </c>
      <c r="M64" s="167">
        <v>5488.677876</v>
      </c>
      <c r="N64" s="167"/>
      <c r="O64" s="171">
        <v>32213.00848069395</v>
      </c>
      <c r="P64" s="170"/>
      <c r="Q64" s="167">
        <v>383.392372</v>
      </c>
      <c r="R64" s="167"/>
      <c r="S64" s="171">
        <v>2250.12689935265</v>
      </c>
      <c r="T64" s="171"/>
      <c r="U64" s="172">
        <v>1.1085058872467182</v>
      </c>
      <c r="V64" s="168"/>
      <c r="W64" s="167">
        <v>118932</v>
      </c>
      <c r="X64" s="170">
        <v>41.1075663886575</v>
      </c>
      <c r="Y64" s="167">
        <v>1144.542166</v>
      </c>
      <c r="Z64" s="167"/>
      <c r="AA64" s="171">
        <v>9623.500538122626</v>
      </c>
      <c r="AB64" s="171"/>
      <c r="AC64" s="173">
        <v>-23.943196</v>
      </c>
      <c r="AD64" s="151"/>
      <c r="AE64" s="174">
        <v>21</v>
      </c>
      <c r="AF64" s="99"/>
      <c r="AG64" s="99"/>
      <c r="AH64" s="27"/>
      <c r="AI64" s="19">
        <v>122414</v>
      </c>
      <c r="AJ64" s="19">
        <v>845508884</v>
      </c>
      <c r="AK64" s="19">
        <v>-12683986</v>
      </c>
      <c r="AL64" s="19">
        <v>153069</v>
      </c>
      <c r="AM64" s="19">
        <v>3538793536</v>
      </c>
      <c r="AN64" s="19">
        <v>353045711</v>
      </c>
      <c r="AO64" s="103">
        <f t="shared" si="24"/>
        <v>275483</v>
      </c>
      <c r="AP64" s="102">
        <f t="shared" si="25"/>
        <v>2306.4481443009363</v>
      </c>
      <c r="AQ64" s="102">
        <f t="shared" si="26"/>
        <v>15914.965424363754</v>
      </c>
      <c r="AR64" s="103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4" s="7" customFormat="1" ht="9.75" customHeight="1">
      <c r="A65" s="88"/>
      <c r="B65" s="175">
        <v>22</v>
      </c>
      <c r="C65" s="158" t="s">
        <v>63</v>
      </c>
      <c r="D65" s="159">
        <v>332079</v>
      </c>
      <c r="E65" s="160">
        <v>1.4523791338883372</v>
      </c>
      <c r="F65" s="161"/>
      <c r="G65" s="159">
        <v>20539.57823891303</v>
      </c>
      <c r="H65" s="159"/>
      <c r="I65" s="162"/>
      <c r="J65" s="159"/>
      <c r="K65" s="159">
        <v>169312</v>
      </c>
      <c r="L65" s="163">
        <v>50.98545827950578</v>
      </c>
      <c r="M65" s="159">
        <v>5251.962208</v>
      </c>
      <c r="N65" s="159"/>
      <c r="O65" s="164">
        <v>31019.43281043281</v>
      </c>
      <c r="P65" s="163"/>
      <c r="Q65" s="159">
        <v>309.679059</v>
      </c>
      <c r="R65" s="159"/>
      <c r="S65" s="164">
        <v>1829.0437712625212</v>
      </c>
      <c r="T65" s="164"/>
      <c r="U65" s="163">
        <v>-1.0126201440370024</v>
      </c>
      <c r="V65" s="160"/>
      <c r="W65" s="159">
        <v>162767</v>
      </c>
      <c r="X65" s="163">
        <v>49.01454172049422</v>
      </c>
      <c r="Y65" s="159">
        <v>1568.800394</v>
      </c>
      <c r="Z65" s="159"/>
      <c r="AA65" s="164">
        <v>9638.319769977945</v>
      </c>
      <c r="AB65" s="164"/>
      <c r="AC65" s="162">
        <v>-31.5571</v>
      </c>
      <c r="AD65" s="165"/>
      <c r="AE65" s="175">
        <v>22</v>
      </c>
      <c r="AF65" s="99"/>
      <c r="AG65" s="99"/>
      <c r="AH65" s="27"/>
      <c r="AI65" s="19">
        <v>162819</v>
      </c>
      <c r="AJ65" s="19">
        <v>1080791387</v>
      </c>
      <c r="AK65" s="19">
        <v>-15614350</v>
      </c>
      <c r="AL65" s="19">
        <v>147140</v>
      </c>
      <c r="AM65" s="19">
        <v>3293576021</v>
      </c>
      <c r="AN65" s="19">
        <v>292682493</v>
      </c>
      <c r="AO65" s="103">
        <f t="shared" si="24"/>
        <v>309959</v>
      </c>
      <c r="AP65" s="102">
        <f t="shared" si="25"/>
        <v>1989.1429454940874</v>
      </c>
      <c r="AQ65" s="102">
        <f t="shared" si="26"/>
        <v>14112.729128691213</v>
      </c>
      <c r="AR65" s="103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s="7" customFormat="1" ht="9.75" customHeight="1">
      <c r="A66" s="88"/>
      <c r="B66" s="174">
        <v>23</v>
      </c>
      <c r="C66" s="146" t="s">
        <v>64</v>
      </c>
      <c r="D66" s="167">
        <v>74778</v>
      </c>
      <c r="E66" s="168">
        <v>0.24263710336876818</v>
      </c>
      <c r="F66" s="168"/>
      <c r="G66" s="167">
        <v>17000.38198400599</v>
      </c>
      <c r="H66" s="167"/>
      <c r="I66" s="169"/>
      <c r="J66" s="167"/>
      <c r="K66" s="167">
        <v>32061</v>
      </c>
      <c r="L66" s="170">
        <v>42.874909732809115</v>
      </c>
      <c r="M66" s="167">
        <v>901.407562</v>
      </c>
      <c r="N66" s="167"/>
      <c r="O66" s="171">
        <v>28115.391347743363</v>
      </c>
      <c r="P66" s="170"/>
      <c r="Q66" s="167">
        <v>49.555039</v>
      </c>
      <c r="R66" s="167"/>
      <c r="S66" s="171">
        <v>1545.6485761517108</v>
      </c>
      <c r="T66" s="171"/>
      <c r="U66" s="172">
        <v>1.4623287242047347</v>
      </c>
      <c r="V66" s="168"/>
      <c r="W66" s="167">
        <v>42717</v>
      </c>
      <c r="X66" s="170">
        <v>57.125090267190885</v>
      </c>
      <c r="Y66" s="167">
        <v>369.847002</v>
      </c>
      <c r="Z66" s="167"/>
      <c r="AA66" s="171">
        <v>8658.075286185827</v>
      </c>
      <c r="AB66" s="171"/>
      <c r="AC66" s="173">
        <v>-8.223645</v>
      </c>
      <c r="AD66" s="151"/>
      <c r="AE66" s="174">
        <v>23</v>
      </c>
      <c r="AF66" s="99"/>
      <c r="AG66" s="99"/>
      <c r="AH66" s="27"/>
      <c r="AI66" s="19">
        <v>45016</v>
      </c>
      <c r="AJ66" s="19">
        <v>267980561.00000003</v>
      </c>
      <c r="AK66" s="19">
        <v>-4238893</v>
      </c>
      <c r="AL66" s="19">
        <v>28644</v>
      </c>
      <c r="AM66" s="19">
        <v>587349677</v>
      </c>
      <c r="AN66" s="19">
        <v>48563520</v>
      </c>
      <c r="AO66" s="103">
        <f t="shared" si="24"/>
        <v>73660</v>
      </c>
      <c r="AP66" s="102">
        <f t="shared" si="25"/>
        <v>1695.4168412232927</v>
      </c>
      <c r="AQ66" s="102">
        <f t="shared" si="26"/>
        <v>11611.868558240565</v>
      </c>
      <c r="AR66" s="103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1:54" s="7" customFormat="1" ht="9.75" customHeight="1">
      <c r="A67" s="88"/>
      <c r="B67" s="175">
        <v>24</v>
      </c>
      <c r="C67" s="158" t="s">
        <v>65</v>
      </c>
      <c r="D67" s="159">
        <v>241019</v>
      </c>
      <c r="E67" s="160">
        <v>1.1673200748831</v>
      </c>
      <c r="F67" s="161"/>
      <c r="G67" s="159">
        <v>19028.514880569583</v>
      </c>
      <c r="H67" s="159"/>
      <c r="I67" s="162"/>
      <c r="J67" s="159"/>
      <c r="K67" s="159">
        <v>113613</v>
      </c>
      <c r="L67" s="163">
        <v>47.13860732971259</v>
      </c>
      <c r="M67" s="159">
        <v>3426.701872</v>
      </c>
      <c r="N67" s="159"/>
      <c r="O67" s="164">
        <v>30161.17761171697</v>
      </c>
      <c r="P67" s="163"/>
      <c r="Q67" s="159">
        <v>204.321252</v>
      </c>
      <c r="R67" s="159"/>
      <c r="S67" s="164">
        <v>1798.3967679754958</v>
      </c>
      <c r="T67" s="164"/>
      <c r="U67" s="163">
        <v>6.243825268193611</v>
      </c>
      <c r="V67" s="160"/>
      <c r="W67" s="159">
        <v>127406</v>
      </c>
      <c r="X67" s="163">
        <v>52.8613926702874</v>
      </c>
      <c r="Y67" s="159">
        <v>1159.531756</v>
      </c>
      <c r="Z67" s="159"/>
      <c r="AA67" s="164">
        <v>9101.076527008147</v>
      </c>
      <c r="AB67" s="164"/>
      <c r="AC67" s="162">
        <v>-25.284627</v>
      </c>
      <c r="AD67" s="165"/>
      <c r="AE67" s="175">
        <v>24</v>
      </c>
      <c r="AF67" s="99"/>
      <c r="AG67" s="99"/>
      <c r="AH67" s="27"/>
      <c r="AI67" s="19">
        <v>128678</v>
      </c>
      <c r="AJ67" s="19">
        <v>798759140</v>
      </c>
      <c r="AK67" s="19">
        <v>-13404872</v>
      </c>
      <c r="AL67" s="19">
        <v>99070</v>
      </c>
      <c r="AM67" s="19">
        <v>2113848543</v>
      </c>
      <c r="AN67" s="19">
        <v>178771104</v>
      </c>
      <c r="AO67" s="103">
        <f t="shared" si="24"/>
        <v>227748</v>
      </c>
      <c r="AP67" s="102">
        <f t="shared" si="25"/>
        <v>1804.4928232562834</v>
      </c>
      <c r="AQ67" s="102">
        <f t="shared" si="26"/>
        <v>12788.73001299682</v>
      </c>
      <c r="AR67" s="103"/>
      <c r="AS67" s="5"/>
      <c r="AT67" s="5"/>
      <c r="AU67" s="5"/>
      <c r="AV67" s="5"/>
      <c r="AW67" s="5"/>
      <c r="AX67" s="5"/>
      <c r="AY67" s="5"/>
      <c r="AZ67" s="5"/>
      <c r="BA67" s="5"/>
      <c r="BB67" s="5"/>
    </row>
    <row r="68" spans="1:54" s="7" customFormat="1" ht="9.75" customHeight="1">
      <c r="A68" s="88"/>
      <c r="B68" s="174">
        <v>25</v>
      </c>
      <c r="C68" s="146" t="s">
        <v>66</v>
      </c>
      <c r="D68" s="167">
        <v>286625</v>
      </c>
      <c r="E68" s="168">
        <v>1.0898125451884246</v>
      </c>
      <c r="F68" s="168"/>
      <c r="G68" s="167">
        <v>21692.54895420846</v>
      </c>
      <c r="H68" s="167"/>
      <c r="I68" s="169"/>
      <c r="J68" s="167"/>
      <c r="K68" s="167">
        <v>163108</v>
      </c>
      <c r="L68" s="170">
        <v>56.90641081552551</v>
      </c>
      <c r="M68" s="167">
        <v>5009.310812</v>
      </c>
      <c r="N68" s="167"/>
      <c r="O68" s="171">
        <v>30711.619368761803</v>
      </c>
      <c r="P68" s="170"/>
      <c r="Q68" s="167">
        <v>308.485427</v>
      </c>
      <c r="R68" s="167"/>
      <c r="S68" s="171">
        <v>1891.2955035927116</v>
      </c>
      <c r="T68" s="171"/>
      <c r="U68" s="172">
        <v>3.5491225319313355</v>
      </c>
      <c r="V68" s="168"/>
      <c r="W68" s="167">
        <v>123517</v>
      </c>
      <c r="X68" s="170">
        <v>43.09358918447449</v>
      </c>
      <c r="Y68" s="167">
        <v>1208.316032</v>
      </c>
      <c r="Z68" s="167"/>
      <c r="AA68" s="171">
        <v>9782.588890598056</v>
      </c>
      <c r="AB68" s="171"/>
      <c r="AC68" s="173">
        <v>-24.644721</v>
      </c>
      <c r="AD68" s="151"/>
      <c r="AE68" s="174">
        <v>25</v>
      </c>
      <c r="AF68" s="99"/>
      <c r="AG68" s="99"/>
      <c r="AH68" s="27"/>
      <c r="AI68" s="19">
        <v>123309</v>
      </c>
      <c r="AJ68" s="19">
        <v>870322843</v>
      </c>
      <c r="AK68" s="19">
        <v>-11937884</v>
      </c>
      <c r="AL68" s="19">
        <v>147586</v>
      </c>
      <c r="AM68" s="19">
        <v>3272851073</v>
      </c>
      <c r="AN68" s="19">
        <v>302806548</v>
      </c>
      <c r="AO68" s="103">
        <f t="shared" si="24"/>
        <v>270895</v>
      </c>
      <c r="AP68" s="102">
        <f t="shared" si="25"/>
        <v>2051.7294865366634</v>
      </c>
      <c r="AQ68" s="102">
        <f t="shared" si="26"/>
        <v>15294.39050554643</v>
      </c>
      <c r="AR68" s="103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1:54" s="7" customFormat="1" ht="9.75" customHeight="1">
      <c r="A69" s="88"/>
      <c r="B69" s="175">
        <v>26</v>
      </c>
      <c r="C69" s="158" t="s">
        <v>67</v>
      </c>
      <c r="D69" s="159">
        <v>269796</v>
      </c>
      <c r="E69" s="160">
        <v>1.7364842698281615</v>
      </c>
      <c r="F69" s="161"/>
      <c r="G69" s="159">
        <v>20502.363363430148</v>
      </c>
      <c r="H69" s="159"/>
      <c r="I69" s="162"/>
      <c r="J69" s="159"/>
      <c r="K69" s="159">
        <v>138600</v>
      </c>
      <c r="L69" s="163">
        <v>51.37214784503848</v>
      </c>
      <c r="M69" s="159">
        <v>4290.731392</v>
      </c>
      <c r="N69" s="159"/>
      <c r="O69" s="164">
        <v>30957.65795093795</v>
      </c>
      <c r="P69" s="163"/>
      <c r="Q69" s="159">
        <v>265.886845</v>
      </c>
      <c r="R69" s="159"/>
      <c r="S69" s="164">
        <v>1918.3755050505051</v>
      </c>
      <c r="T69" s="164"/>
      <c r="U69" s="163">
        <v>-2.5210561753617697</v>
      </c>
      <c r="V69" s="160"/>
      <c r="W69" s="159">
        <v>131196</v>
      </c>
      <c r="X69" s="163">
        <v>48.62785215496152</v>
      </c>
      <c r="Y69" s="159">
        <v>1240.724234</v>
      </c>
      <c r="Z69" s="159"/>
      <c r="AA69" s="164">
        <v>9457.027912436355</v>
      </c>
      <c r="AB69" s="164"/>
      <c r="AC69" s="162">
        <v>-28.042224</v>
      </c>
      <c r="AD69" s="165"/>
      <c r="AE69" s="175">
        <v>26</v>
      </c>
      <c r="AF69" s="99"/>
      <c r="AG69" s="99"/>
      <c r="AH69" s="27"/>
      <c r="AI69" s="19">
        <v>128377</v>
      </c>
      <c r="AJ69" s="19">
        <v>866502919</v>
      </c>
      <c r="AK69" s="19">
        <v>-13876464</v>
      </c>
      <c r="AL69" s="19">
        <v>120047</v>
      </c>
      <c r="AM69" s="19">
        <v>2660662298</v>
      </c>
      <c r="AN69" s="19">
        <v>239009283</v>
      </c>
      <c r="AO69" s="103">
        <f t="shared" si="24"/>
        <v>248424</v>
      </c>
      <c r="AP69" s="102">
        <f t="shared" si="25"/>
        <v>1990.9642306763185</v>
      </c>
      <c r="AQ69" s="102">
        <f t="shared" si="26"/>
        <v>14198.166107139406</v>
      </c>
      <c r="AR69" s="103"/>
      <c r="AS69" s="5"/>
      <c r="AT69" s="5"/>
      <c r="AU69" s="5"/>
      <c r="AV69" s="5"/>
      <c r="AW69" s="5"/>
      <c r="AX69" s="5"/>
      <c r="AY69" s="5"/>
      <c r="AZ69" s="5"/>
      <c r="BA69" s="5"/>
      <c r="BB69" s="5"/>
    </row>
    <row r="70" spans="1:54" s="7" customFormat="1" ht="9.75" customHeight="1">
      <c r="A70" s="88"/>
      <c r="B70" s="174">
        <v>27</v>
      </c>
      <c r="C70" s="146" t="s">
        <v>68</v>
      </c>
      <c r="D70" s="167">
        <v>314682</v>
      </c>
      <c r="E70" s="168">
        <v>1.4000908689585838</v>
      </c>
      <c r="F70" s="168"/>
      <c r="G70" s="167">
        <v>22002.16283740411</v>
      </c>
      <c r="H70" s="167"/>
      <c r="I70" s="169"/>
      <c r="J70" s="167"/>
      <c r="K70" s="167">
        <v>179614</v>
      </c>
      <c r="L70" s="170">
        <v>57.077938998735235</v>
      </c>
      <c r="M70" s="167">
        <v>5645.300232</v>
      </c>
      <c r="N70" s="167"/>
      <c r="O70" s="171">
        <v>31430.179340140523</v>
      </c>
      <c r="P70" s="170"/>
      <c r="Q70" s="167">
        <v>365.53807</v>
      </c>
      <c r="R70" s="167"/>
      <c r="S70" s="171">
        <v>2035.131281525939</v>
      </c>
      <c r="T70" s="171"/>
      <c r="U70" s="172">
        <v>5.1286135203200205</v>
      </c>
      <c r="V70" s="168"/>
      <c r="W70" s="167">
        <v>135068</v>
      </c>
      <c r="X70" s="170">
        <v>42.922061001264765</v>
      </c>
      <c r="Y70" s="167">
        <v>1278.384374</v>
      </c>
      <c r="Z70" s="167"/>
      <c r="AA70" s="171">
        <v>9464.746453638167</v>
      </c>
      <c r="AB70" s="171"/>
      <c r="AC70" s="173">
        <v>-26.151694</v>
      </c>
      <c r="AD70" s="151"/>
      <c r="AE70" s="174">
        <v>27</v>
      </c>
      <c r="AF70" s="99"/>
      <c r="AG70" s="99"/>
      <c r="AH70" s="27"/>
      <c r="AI70" s="19">
        <v>135512</v>
      </c>
      <c r="AJ70" s="19">
        <v>936626224</v>
      </c>
      <c r="AK70" s="19">
        <v>-14208368</v>
      </c>
      <c r="AL70" s="19">
        <v>157526</v>
      </c>
      <c r="AM70" s="19">
        <v>3579594959</v>
      </c>
      <c r="AN70" s="19">
        <v>333776453</v>
      </c>
      <c r="AO70" s="103">
        <f t="shared" si="24"/>
        <v>293038</v>
      </c>
      <c r="AP70" s="102">
        <f t="shared" si="25"/>
        <v>2118.8657935832816</v>
      </c>
      <c r="AQ70" s="102">
        <f t="shared" si="26"/>
        <v>15411.725383738627</v>
      </c>
      <c r="AR70" s="103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1:54" s="7" customFormat="1" ht="9.75" customHeight="1">
      <c r="A71" s="88"/>
      <c r="B71" s="175">
        <v>28</v>
      </c>
      <c r="C71" s="158" t="s">
        <v>69</v>
      </c>
      <c r="D71" s="159">
        <v>232301</v>
      </c>
      <c r="E71" s="160">
        <v>1.245184010041666</v>
      </c>
      <c r="F71" s="161"/>
      <c r="G71" s="159">
        <v>22761.5048794452</v>
      </c>
      <c r="H71" s="159"/>
      <c r="I71" s="162"/>
      <c r="J71" s="159"/>
      <c r="K71" s="159">
        <v>137082</v>
      </c>
      <c r="L71" s="163">
        <v>59.010507918605605</v>
      </c>
      <c r="M71" s="159">
        <v>4355.482203</v>
      </c>
      <c r="N71" s="159"/>
      <c r="O71" s="164">
        <v>31772.82358734188</v>
      </c>
      <c r="P71" s="163"/>
      <c r="Q71" s="159">
        <v>289.496006</v>
      </c>
      <c r="R71" s="159"/>
      <c r="S71" s="164">
        <v>2111.8455085277424</v>
      </c>
      <c r="T71" s="164"/>
      <c r="U71" s="163">
        <v>5.813069398138831</v>
      </c>
      <c r="V71" s="160"/>
      <c r="W71" s="159">
        <v>95219</v>
      </c>
      <c r="X71" s="163">
        <v>40.989492081394395</v>
      </c>
      <c r="Y71" s="159">
        <v>932.038142</v>
      </c>
      <c r="Z71" s="159"/>
      <c r="AA71" s="164">
        <v>9788.363057793087</v>
      </c>
      <c r="AB71" s="164"/>
      <c r="AC71" s="162">
        <v>-18.311448</v>
      </c>
      <c r="AD71" s="165"/>
      <c r="AE71" s="175">
        <v>28</v>
      </c>
      <c r="AF71" s="99"/>
      <c r="AG71" s="99"/>
      <c r="AH71" s="27"/>
      <c r="AI71" s="19">
        <v>96480</v>
      </c>
      <c r="AJ71" s="19">
        <v>688184168</v>
      </c>
      <c r="AK71" s="19">
        <v>-10005595</v>
      </c>
      <c r="AL71" s="19">
        <v>123357</v>
      </c>
      <c r="AM71" s="19">
        <v>2778758798</v>
      </c>
      <c r="AN71" s="19">
        <v>255691190</v>
      </c>
      <c r="AO71" s="103">
        <f t="shared" si="24"/>
        <v>219837</v>
      </c>
      <c r="AP71" s="102">
        <f t="shared" si="25"/>
        <v>2072.7740622745364</v>
      </c>
      <c r="AQ71" s="102">
        <f t="shared" si="26"/>
        <v>15770.516182444266</v>
      </c>
      <c r="AR71" s="103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54" s="7" customFormat="1" ht="9.75" customHeight="1">
      <c r="A72" s="88"/>
      <c r="B72" s="174">
        <v>29</v>
      </c>
      <c r="C72" s="146" t="s">
        <v>70</v>
      </c>
      <c r="D72" s="167">
        <v>503711</v>
      </c>
      <c r="E72" s="168">
        <v>0.8765675880272524</v>
      </c>
      <c r="F72" s="168"/>
      <c r="G72" s="167">
        <v>21174.158890713126</v>
      </c>
      <c r="H72" s="167"/>
      <c r="I72" s="169"/>
      <c r="J72" s="167"/>
      <c r="K72" s="167">
        <v>269427</v>
      </c>
      <c r="L72" s="170">
        <v>53.48840902819275</v>
      </c>
      <c r="M72" s="167">
        <v>8372.777069</v>
      </c>
      <c r="N72" s="167"/>
      <c r="O72" s="171">
        <v>31076.236119616817</v>
      </c>
      <c r="P72" s="170"/>
      <c r="Q72" s="167">
        <v>503.293792</v>
      </c>
      <c r="R72" s="167"/>
      <c r="S72" s="171">
        <v>1868.0154253285677</v>
      </c>
      <c r="T72" s="171"/>
      <c r="U72" s="172">
        <v>1.02248123177325</v>
      </c>
      <c r="V72" s="168"/>
      <c r="W72" s="167">
        <v>234284</v>
      </c>
      <c r="X72" s="170">
        <v>46.51159097180725</v>
      </c>
      <c r="Y72" s="167">
        <v>2292.87968</v>
      </c>
      <c r="Z72" s="167"/>
      <c r="AA72" s="171">
        <v>9786.753171364668</v>
      </c>
      <c r="AB72" s="171"/>
      <c r="AC72" s="173">
        <v>-45.551344</v>
      </c>
      <c r="AD72" s="151"/>
      <c r="AE72" s="174">
        <v>29</v>
      </c>
      <c r="AF72" s="99"/>
      <c r="AG72" s="99"/>
      <c r="AH72" s="27"/>
      <c r="AI72" s="19">
        <v>239749</v>
      </c>
      <c r="AJ72" s="19">
        <v>1642588809</v>
      </c>
      <c r="AK72" s="19">
        <v>-22281906</v>
      </c>
      <c r="AL72" s="19">
        <v>236730</v>
      </c>
      <c r="AM72" s="19">
        <v>5298103327</v>
      </c>
      <c r="AN72" s="19">
        <v>483438536</v>
      </c>
      <c r="AO72" s="103">
        <f t="shared" si="24"/>
        <v>476479</v>
      </c>
      <c r="AP72" s="102">
        <f t="shared" si="25"/>
        <v>2042.1515481772483</v>
      </c>
      <c r="AQ72" s="102">
        <f t="shared" si="26"/>
        <v>14566.627565957786</v>
      </c>
      <c r="AR72" s="103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1:54" s="7" customFormat="1" ht="9.75" customHeight="1">
      <c r="A73" s="88"/>
      <c r="B73" s="175">
        <v>30</v>
      </c>
      <c r="C73" s="158" t="s">
        <v>71</v>
      </c>
      <c r="D73" s="159">
        <v>397177</v>
      </c>
      <c r="E73" s="160">
        <v>2.147484613979996</v>
      </c>
      <c r="F73" s="161"/>
      <c r="G73" s="159">
        <v>19680.209229134616</v>
      </c>
      <c r="H73" s="159"/>
      <c r="I73" s="162"/>
      <c r="J73" s="159"/>
      <c r="K73" s="159">
        <v>191721</v>
      </c>
      <c r="L73" s="163">
        <v>48.27092203224255</v>
      </c>
      <c r="M73" s="159">
        <v>6008.891077</v>
      </c>
      <c r="N73" s="159"/>
      <c r="O73" s="164">
        <v>31341.851320408303</v>
      </c>
      <c r="P73" s="163"/>
      <c r="Q73" s="159">
        <v>397.754295</v>
      </c>
      <c r="R73" s="159"/>
      <c r="S73" s="164">
        <v>2074.651681349461</v>
      </c>
      <c r="T73" s="164"/>
      <c r="U73" s="163">
        <v>0.5699472105604487</v>
      </c>
      <c r="V73" s="160"/>
      <c r="W73" s="159">
        <v>205456</v>
      </c>
      <c r="X73" s="163">
        <v>51.729077967757455</v>
      </c>
      <c r="Y73" s="159">
        <v>1807.635384</v>
      </c>
      <c r="Z73" s="159"/>
      <c r="AA73" s="164">
        <v>8798.163032474107</v>
      </c>
      <c r="AB73" s="164"/>
      <c r="AC73" s="162">
        <v>-40.153943</v>
      </c>
      <c r="AD73" s="165"/>
      <c r="AE73" s="175">
        <v>30</v>
      </c>
      <c r="AF73" s="99"/>
      <c r="AG73" s="99"/>
      <c r="AH73" s="27"/>
      <c r="AI73" s="19">
        <v>198412</v>
      </c>
      <c r="AJ73" s="19">
        <v>1233906140</v>
      </c>
      <c r="AK73" s="19">
        <v>-20921465</v>
      </c>
      <c r="AL73" s="19">
        <v>162604</v>
      </c>
      <c r="AM73" s="19">
        <v>3639514371</v>
      </c>
      <c r="AN73" s="19">
        <v>338722242</v>
      </c>
      <c r="AO73" s="103">
        <f t="shared" si="24"/>
        <v>361016</v>
      </c>
      <c r="AP73" s="102">
        <f t="shared" si="25"/>
        <v>2083.1113748739267</v>
      </c>
      <c r="AQ73" s="102">
        <f t="shared" si="26"/>
        <v>13499.181507190817</v>
      </c>
      <c r="AR73" s="103"/>
      <c r="AS73" s="5"/>
      <c r="AT73" s="5"/>
      <c r="AU73" s="5"/>
      <c r="AV73" s="5"/>
      <c r="AW73" s="5"/>
      <c r="AX73" s="5"/>
      <c r="AY73" s="5"/>
      <c r="AZ73" s="5"/>
      <c r="BA73" s="5"/>
      <c r="BB73" s="5"/>
    </row>
    <row r="74" spans="1:54" s="7" customFormat="1" ht="9.75" customHeight="1">
      <c r="A74" s="88"/>
      <c r="B74" s="174">
        <v>31</v>
      </c>
      <c r="C74" s="146" t="s">
        <v>72</v>
      </c>
      <c r="D74" s="167">
        <v>669146</v>
      </c>
      <c r="E74" s="168">
        <v>1.6003498297920151</v>
      </c>
      <c r="F74" s="168"/>
      <c r="G74" s="167">
        <v>23654.63055147905</v>
      </c>
      <c r="H74" s="167"/>
      <c r="I74" s="169"/>
      <c r="J74" s="167"/>
      <c r="K74" s="167">
        <v>395700</v>
      </c>
      <c r="L74" s="170">
        <v>59.13507664993888</v>
      </c>
      <c r="M74" s="167">
        <v>13381.747805</v>
      </c>
      <c r="N74" s="167"/>
      <c r="O74" s="171">
        <v>33817.91206722264</v>
      </c>
      <c r="P74" s="170"/>
      <c r="Q74" s="167">
        <v>1015.492093</v>
      </c>
      <c r="R74" s="167"/>
      <c r="S74" s="171">
        <v>2566.3181526408894</v>
      </c>
      <c r="T74" s="171"/>
      <c r="U74" s="172">
        <v>1.1696063695526453</v>
      </c>
      <c r="V74" s="168"/>
      <c r="W74" s="167">
        <v>273446</v>
      </c>
      <c r="X74" s="170">
        <v>40.86492335006112</v>
      </c>
      <c r="Y74" s="167">
        <v>2446.65361</v>
      </c>
      <c r="Z74" s="167"/>
      <c r="AA74" s="171">
        <v>8947.483634794438</v>
      </c>
      <c r="AB74" s="171"/>
      <c r="AC74" s="173">
        <v>-53.125019</v>
      </c>
      <c r="AD74" s="151"/>
      <c r="AE74" s="174">
        <v>31</v>
      </c>
      <c r="AF74" s="99"/>
      <c r="AG74" s="99"/>
      <c r="AH74" s="27"/>
      <c r="AI74" s="19">
        <v>274475</v>
      </c>
      <c r="AJ74" s="19">
        <v>1731626598</v>
      </c>
      <c r="AK74" s="19">
        <v>-28189717</v>
      </c>
      <c r="AL74" s="19">
        <v>334791</v>
      </c>
      <c r="AM74" s="19">
        <v>8055693173</v>
      </c>
      <c r="AN74" s="19">
        <v>860326773</v>
      </c>
      <c r="AO74" s="103">
        <f>AI74+AL74</f>
        <v>609266</v>
      </c>
      <c r="AP74" s="102">
        <f t="shared" si="25"/>
        <v>2569.7428335887166</v>
      </c>
      <c r="AQ74" s="102">
        <f t="shared" si="26"/>
        <v>16064.116118411333</v>
      </c>
      <c r="AR74" s="103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1:54" s="7" customFormat="1" ht="9.75" customHeight="1">
      <c r="A75" s="88"/>
      <c r="B75" s="175">
        <v>32</v>
      </c>
      <c r="C75" s="158" t="s">
        <v>73</v>
      </c>
      <c r="D75" s="159">
        <v>107480</v>
      </c>
      <c r="E75" s="160">
        <v>1.1995555806639926</v>
      </c>
      <c r="F75" s="161"/>
      <c r="G75" s="159">
        <v>18927.012076665425</v>
      </c>
      <c r="H75" s="159"/>
      <c r="I75" s="162"/>
      <c r="J75" s="159"/>
      <c r="K75" s="159">
        <v>50360</v>
      </c>
      <c r="L75" s="163">
        <v>46.85522887979159</v>
      </c>
      <c r="M75" s="159">
        <v>1520.690029</v>
      </c>
      <c r="N75" s="159"/>
      <c r="O75" s="164">
        <v>30196.386596505163</v>
      </c>
      <c r="P75" s="163"/>
      <c r="Q75" s="159">
        <v>89.70106</v>
      </c>
      <c r="R75" s="159"/>
      <c r="S75" s="164">
        <v>1781.1965845909451</v>
      </c>
      <c r="T75" s="164"/>
      <c r="U75" s="163">
        <v>1.2601477570882393</v>
      </c>
      <c r="V75" s="160"/>
      <c r="W75" s="159">
        <v>57120</v>
      </c>
      <c r="X75" s="163">
        <v>53.14477112020841</v>
      </c>
      <c r="Y75" s="159">
        <v>513.585229</v>
      </c>
      <c r="Z75" s="159"/>
      <c r="AA75" s="164">
        <v>8991.338042717087</v>
      </c>
      <c r="AB75" s="164"/>
      <c r="AC75" s="162">
        <v>-11.019921</v>
      </c>
      <c r="AD75" s="165"/>
      <c r="AE75" s="175">
        <v>32</v>
      </c>
      <c r="AF75" s="99"/>
      <c r="AG75" s="99"/>
      <c r="AH75" s="27"/>
      <c r="AI75" s="19">
        <v>58365</v>
      </c>
      <c r="AJ75" s="19">
        <v>357032438</v>
      </c>
      <c r="AK75" s="19">
        <v>-5782927</v>
      </c>
      <c r="AL75" s="19">
        <v>43520</v>
      </c>
      <c r="AM75" s="19">
        <v>934236127</v>
      </c>
      <c r="AN75" s="19">
        <v>80620977</v>
      </c>
      <c r="AO75" s="103">
        <f>AI75+AL75</f>
        <v>101885</v>
      </c>
      <c r="AP75" s="102">
        <f t="shared" si="25"/>
        <v>1852.5040670955882</v>
      </c>
      <c r="AQ75" s="102">
        <f t="shared" si="26"/>
        <v>12673.784806399372</v>
      </c>
      <c r="AR75" s="103"/>
      <c r="AS75" s="5"/>
      <c r="AT75" s="5"/>
      <c r="AU75" s="5"/>
      <c r="AV75" s="5"/>
      <c r="AW75" s="5"/>
      <c r="AX75" s="5"/>
      <c r="AY75" s="5"/>
      <c r="AZ75" s="5"/>
      <c r="BA75" s="5"/>
      <c r="BB75" s="5"/>
    </row>
    <row r="76" spans="1:54" s="272" customFormat="1" ht="9.75" customHeight="1">
      <c r="A76" s="258"/>
      <c r="B76" s="250">
        <v>33</v>
      </c>
      <c r="C76" s="251" t="s">
        <v>74</v>
      </c>
      <c r="D76" s="252">
        <v>807021</v>
      </c>
      <c r="E76" s="254">
        <v>1.5434964781555047</v>
      </c>
      <c r="F76" s="273"/>
      <c r="G76" s="252">
        <v>22417.678817527674</v>
      </c>
      <c r="H76" s="252"/>
      <c r="I76" s="255"/>
      <c r="J76" s="252"/>
      <c r="K76" s="252">
        <v>450696</v>
      </c>
      <c r="L76" s="257">
        <v>55.84687387317059</v>
      </c>
      <c r="M76" s="252">
        <v>14874.203766</v>
      </c>
      <c r="N76" s="252"/>
      <c r="O76" s="256">
        <v>33002.74190585228</v>
      </c>
      <c r="P76" s="257"/>
      <c r="Q76" s="252">
        <v>1078.028878</v>
      </c>
      <c r="R76" s="252"/>
      <c r="S76" s="256">
        <v>2391.9202256066174</v>
      </c>
      <c r="T76" s="256"/>
      <c r="U76" s="257">
        <v>0.2950072377064039</v>
      </c>
      <c r="V76" s="254"/>
      <c r="W76" s="252">
        <v>356325</v>
      </c>
      <c r="X76" s="257">
        <v>44.15312612682941</v>
      </c>
      <c r="Y76" s="252">
        <v>3217.333811</v>
      </c>
      <c r="Z76" s="252"/>
      <c r="AA76" s="256">
        <v>9029.211565284502</v>
      </c>
      <c r="AB76" s="256"/>
      <c r="AC76" s="255">
        <v>-68.791745</v>
      </c>
      <c r="AD76" s="274"/>
      <c r="AE76" s="250">
        <v>33</v>
      </c>
      <c r="AF76" s="266"/>
      <c r="AG76" s="266"/>
      <c r="AH76" s="267"/>
      <c r="AI76" s="268">
        <v>358199</v>
      </c>
      <c r="AJ76" s="268">
        <v>2300583689</v>
      </c>
      <c r="AK76" s="268">
        <v>-36818834</v>
      </c>
      <c r="AL76" s="268">
        <v>387737</v>
      </c>
      <c r="AM76" s="268">
        <v>9104599372</v>
      </c>
      <c r="AN76" s="268">
        <v>957672654</v>
      </c>
      <c r="AO76" s="269">
        <f>AI76+AL76</f>
        <v>745936</v>
      </c>
      <c r="AP76" s="270">
        <f t="shared" si="25"/>
        <v>2469.902676298625</v>
      </c>
      <c r="AQ76" s="270">
        <f t="shared" si="26"/>
        <v>15289.760865543425</v>
      </c>
      <c r="AR76" s="269"/>
      <c r="AS76" s="271"/>
      <c r="AT76" s="271"/>
      <c r="AU76" s="271"/>
      <c r="AV76" s="271"/>
      <c r="AW76" s="271"/>
      <c r="AX76" s="271"/>
      <c r="AY76" s="271"/>
      <c r="AZ76" s="271"/>
      <c r="BA76" s="271"/>
      <c r="BB76" s="271"/>
    </row>
    <row r="77" spans="1:54" s="8" customFormat="1" ht="9.75" customHeight="1">
      <c r="A77" s="176"/>
      <c r="B77" s="175">
        <v>34</v>
      </c>
      <c r="C77" s="158" t="s">
        <v>75</v>
      </c>
      <c r="D77" s="159">
        <v>590097</v>
      </c>
      <c r="E77" s="160">
        <v>1.9662426259421686</v>
      </c>
      <c r="F77" s="160"/>
      <c r="G77" s="159">
        <v>20501.76516572699</v>
      </c>
      <c r="H77" s="159"/>
      <c r="I77" s="162"/>
      <c r="J77" s="159"/>
      <c r="K77" s="159">
        <v>294111</v>
      </c>
      <c r="L77" s="163">
        <v>49.841127814579636</v>
      </c>
      <c r="M77" s="159">
        <v>9553.86413</v>
      </c>
      <c r="N77" s="159"/>
      <c r="O77" s="164">
        <v>32483.872177511214</v>
      </c>
      <c r="P77" s="163"/>
      <c r="Q77" s="159">
        <v>699.202421</v>
      </c>
      <c r="R77" s="159"/>
      <c r="S77" s="164">
        <v>2377.3419593282806</v>
      </c>
      <c r="T77" s="164"/>
      <c r="U77" s="163">
        <v>3.2742632512768752</v>
      </c>
      <c r="V77" s="160"/>
      <c r="W77" s="159">
        <v>295986</v>
      </c>
      <c r="X77" s="163">
        <v>50.158872185420364</v>
      </c>
      <c r="Y77" s="159">
        <v>2544.165989</v>
      </c>
      <c r="Z77" s="159"/>
      <c r="AA77" s="164">
        <v>8595.561915090579</v>
      </c>
      <c r="AB77" s="164"/>
      <c r="AC77" s="162">
        <v>-57.787971</v>
      </c>
      <c r="AD77" s="165"/>
      <c r="AE77" s="175">
        <v>34</v>
      </c>
      <c r="AF77" s="177"/>
      <c r="AG77" s="177"/>
      <c r="AH77" s="27"/>
      <c r="AI77" s="19">
        <v>290172</v>
      </c>
      <c r="AJ77" s="19">
        <v>1746267691</v>
      </c>
      <c r="AK77" s="19">
        <v>-29214781</v>
      </c>
      <c r="AL77" s="19">
        <v>248256</v>
      </c>
      <c r="AM77" s="19">
        <v>5790956022</v>
      </c>
      <c r="AN77" s="19">
        <v>610379229</v>
      </c>
      <c r="AO77" s="103">
        <f>AI77+AL77</f>
        <v>538428</v>
      </c>
      <c r="AP77" s="102">
        <f t="shared" si="25"/>
        <v>2458.668588070379</v>
      </c>
      <c r="AQ77" s="102">
        <f t="shared" si="26"/>
        <v>13998.573092409755</v>
      </c>
      <c r="AR77" s="103"/>
      <c r="AS77" s="5"/>
      <c r="AT77" s="5"/>
      <c r="AU77" s="5"/>
      <c r="AV77" s="5"/>
      <c r="AW77" s="5"/>
      <c r="AX77" s="5"/>
      <c r="AY77" s="5"/>
      <c r="AZ77" s="5"/>
      <c r="BA77" s="5"/>
      <c r="BB77" s="5"/>
    </row>
    <row r="78" spans="1:54" s="272" customFormat="1" ht="12" customHeight="1" thickBot="1">
      <c r="A78" s="258"/>
      <c r="B78" s="259">
        <v>35</v>
      </c>
      <c r="C78" s="260" t="s">
        <v>76</v>
      </c>
      <c r="D78" s="261">
        <v>513202</v>
      </c>
      <c r="E78" s="262">
        <v>1.247837246511481</v>
      </c>
      <c r="F78" s="263"/>
      <c r="G78" s="261">
        <v>22580.28251253892</v>
      </c>
      <c r="H78" s="261"/>
      <c r="I78" s="264"/>
      <c r="J78" s="261"/>
      <c r="K78" s="261">
        <v>290250</v>
      </c>
      <c r="L78" s="262">
        <v>56.55667748761696</v>
      </c>
      <c r="M78" s="261">
        <v>9429.30711</v>
      </c>
      <c r="N78" s="261"/>
      <c r="O78" s="261">
        <v>32486.846201550386</v>
      </c>
      <c r="P78" s="262"/>
      <c r="Q78" s="261">
        <v>617.929367</v>
      </c>
      <c r="R78" s="261"/>
      <c r="S78" s="261">
        <v>2128.9556141257535</v>
      </c>
      <c r="T78" s="261"/>
      <c r="U78" s="262">
        <v>1.8411121183373638</v>
      </c>
      <c r="V78" s="262"/>
      <c r="W78" s="261">
        <v>222952</v>
      </c>
      <c r="X78" s="262">
        <v>43.443322512383034</v>
      </c>
      <c r="Y78" s="261">
        <v>2158.939036</v>
      </c>
      <c r="Z78" s="261"/>
      <c r="AA78" s="261">
        <v>9683.425293336682</v>
      </c>
      <c r="AB78" s="261"/>
      <c r="AC78" s="264">
        <v>-48.118522</v>
      </c>
      <c r="AD78" s="265"/>
      <c r="AE78" s="259">
        <v>35</v>
      </c>
      <c r="AF78" s="266"/>
      <c r="AG78" s="266"/>
      <c r="AH78" s="267"/>
      <c r="AI78" s="268">
        <v>224290</v>
      </c>
      <c r="AJ78" s="268">
        <v>1559740573</v>
      </c>
      <c r="AK78" s="268">
        <v>-24086888</v>
      </c>
      <c r="AL78" s="268">
        <v>250088</v>
      </c>
      <c r="AM78" s="268">
        <v>5788912072</v>
      </c>
      <c r="AN78" s="268">
        <v>548958032</v>
      </c>
      <c r="AO78" s="269">
        <f>AI78+AL78</f>
        <v>474378</v>
      </c>
      <c r="AP78" s="270">
        <f t="shared" si="25"/>
        <v>2195.0594670675923</v>
      </c>
      <c r="AQ78" s="270">
        <f t="shared" si="26"/>
        <v>15491.132904561342</v>
      </c>
      <c r="AR78" s="269"/>
      <c r="AS78" s="271"/>
      <c r="AT78" s="271"/>
      <c r="AU78" s="271"/>
      <c r="AV78" s="271"/>
      <c r="AW78" s="271"/>
      <c r="AX78" s="271"/>
      <c r="AY78" s="271"/>
      <c r="AZ78" s="271"/>
      <c r="BA78" s="271"/>
      <c r="BB78" s="271"/>
    </row>
    <row r="79" spans="1:54" s="272" customFormat="1" ht="12" customHeight="1">
      <c r="A79" s="258"/>
      <c r="B79" s="244" t="s">
        <v>166</v>
      </c>
      <c r="C79" s="251"/>
      <c r="D79" s="256"/>
      <c r="E79" s="257"/>
      <c r="F79" s="276"/>
      <c r="G79" s="256"/>
      <c r="H79" s="256"/>
      <c r="I79" s="277"/>
      <c r="J79" s="256"/>
      <c r="K79" s="256"/>
      <c r="L79" s="257"/>
      <c r="M79" s="256"/>
      <c r="N79" s="256"/>
      <c r="O79" s="256"/>
      <c r="P79" s="244" t="s">
        <v>166</v>
      </c>
      <c r="Q79" s="256"/>
      <c r="R79" s="256"/>
      <c r="S79" s="256"/>
      <c r="T79" s="256"/>
      <c r="U79" s="257"/>
      <c r="V79" s="257"/>
      <c r="W79" s="256"/>
      <c r="X79" s="257"/>
      <c r="Y79" s="256"/>
      <c r="Z79" s="256"/>
      <c r="AA79" s="256"/>
      <c r="AB79" s="256"/>
      <c r="AC79" s="277"/>
      <c r="AD79" s="274"/>
      <c r="AE79" s="250"/>
      <c r="AF79" s="266"/>
      <c r="AG79" s="266"/>
      <c r="AH79" s="267"/>
      <c r="AI79" s="278"/>
      <c r="AJ79" s="278"/>
      <c r="AK79" s="278"/>
      <c r="AL79" s="278"/>
      <c r="AM79" s="278"/>
      <c r="AN79" s="278"/>
      <c r="AO79" s="269"/>
      <c r="AP79" s="270"/>
      <c r="AQ79" s="270"/>
      <c r="AR79" s="269"/>
      <c r="AS79" s="271"/>
      <c r="AT79" s="271"/>
      <c r="AU79" s="271"/>
      <c r="AV79" s="271"/>
      <c r="AW79" s="271"/>
      <c r="AX79" s="271"/>
      <c r="AY79" s="271"/>
      <c r="AZ79" s="271"/>
      <c r="BA79" s="271"/>
      <c r="BB79" s="271"/>
    </row>
    <row r="80" spans="1:54" s="7" customFormat="1" ht="13.5" customHeight="1">
      <c r="A80" s="88"/>
      <c r="B80" s="179" t="s">
        <v>164</v>
      </c>
      <c r="C80" s="146"/>
      <c r="D80" s="171"/>
      <c r="E80" s="170"/>
      <c r="F80" s="170"/>
      <c r="G80" s="171"/>
      <c r="H80" s="171"/>
      <c r="I80" s="178"/>
      <c r="J80" s="171"/>
      <c r="K80" s="171"/>
      <c r="L80" s="170"/>
      <c r="M80" s="171"/>
      <c r="N80" s="171"/>
      <c r="O80" s="171"/>
      <c r="P80" s="179" t="s">
        <v>164</v>
      </c>
      <c r="R80" s="43"/>
      <c r="S80" s="171"/>
      <c r="T80" s="171"/>
      <c r="U80" s="170"/>
      <c r="V80" s="170"/>
      <c r="W80" s="171"/>
      <c r="X80" s="170"/>
      <c r="Y80" s="171"/>
      <c r="Z80" s="171"/>
      <c r="AA80" s="171"/>
      <c r="AB80" s="171"/>
      <c r="AC80" s="178"/>
      <c r="AD80" s="151"/>
      <c r="AE80" s="43"/>
      <c r="AF80" s="99"/>
      <c r="AG80" s="99"/>
      <c r="AH80" s="27"/>
      <c r="AI80" s="35"/>
      <c r="AJ80" s="35"/>
      <c r="AK80" s="35"/>
      <c r="AL80" s="35"/>
      <c r="AM80" s="35"/>
      <c r="AN80" s="35"/>
      <c r="AO80" s="102"/>
      <c r="AP80" s="102"/>
      <c r="AQ80" s="102"/>
      <c r="AR80" s="103"/>
      <c r="AS80" s="5"/>
      <c r="AT80" s="5"/>
      <c r="AU80" s="5"/>
      <c r="AV80" s="5"/>
      <c r="AW80" s="5"/>
      <c r="AX80" s="5"/>
      <c r="AY80" s="5"/>
      <c r="AZ80" s="5"/>
      <c r="BA80" s="5"/>
      <c r="BB80" s="5"/>
    </row>
    <row r="81" spans="1:54" ht="26.25" customHeight="1" thickBot="1">
      <c r="A81" s="23"/>
      <c r="B81" s="42" t="s">
        <v>170</v>
      </c>
      <c r="C81" s="43"/>
      <c r="D81" s="155"/>
      <c r="E81" s="155"/>
      <c r="F81" s="155"/>
      <c r="G81" s="155"/>
      <c r="H81" s="155"/>
      <c r="I81" s="155"/>
      <c r="J81" s="155"/>
      <c r="K81" s="155"/>
      <c r="L81" s="148"/>
      <c r="M81" s="155"/>
      <c r="N81" s="155"/>
      <c r="O81" s="149"/>
      <c r="P81" s="155"/>
      <c r="Q81" s="42" t="s">
        <v>170</v>
      </c>
      <c r="R81" s="155"/>
      <c r="S81" s="149"/>
      <c r="T81" s="149"/>
      <c r="U81" s="148"/>
      <c r="V81" s="148"/>
      <c r="W81" s="148"/>
      <c r="X81" s="148"/>
      <c r="Y81" s="155"/>
      <c r="Z81" s="155"/>
      <c r="AA81" s="155"/>
      <c r="AB81" s="155"/>
      <c r="AC81" s="155"/>
      <c r="AD81" s="155"/>
      <c r="AE81" s="46"/>
      <c r="AF81" s="152"/>
      <c r="AG81" s="152"/>
      <c r="AH81" s="27"/>
      <c r="AI81" s="47" t="s">
        <v>139</v>
      </c>
      <c r="AJ81" s="35"/>
      <c r="AK81" s="180"/>
      <c r="AL81" s="180"/>
      <c r="AM81" s="35"/>
      <c r="AN81" s="35"/>
      <c r="AO81" s="153"/>
      <c r="AP81" s="102"/>
      <c r="AQ81" s="153"/>
      <c r="AR81" s="154"/>
      <c r="AS81" s="5"/>
      <c r="AT81" s="5"/>
      <c r="AU81" s="5"/>
      <c r="AV81" s="5"/>
      <c r="AW81" s="5"/>
      <c r="AX81" s="5"/>
      <c r="AY81" s="5"/>
      <c r="AZ81" s="5"/>
      <c r="BA81" s="5"/>
      <c r="BB81" s="5"/>
    </row>
    <row r="82" spans="1:54" s="6" customFormat="1" ht="19.5" customHeight="1">
      <c r="A82" s="48"/>
      <c r="B82" s="49"/>
      <c r="C82" s="49"/>
      <c r="D82" s="49" t="s">
        <v>161</v>
      </c>
      <c r="E82" s="50"/>
      <c r="F82" s="51"/>
      <c r="G82" s="50"/>
      <c r="H82" s="50"/>
      <c r="I82" s="50"/>
      <c r="J82" s="52"/>
      <c r="K82" s="51" t="s">
        <v>162</v>
      </c>
      <c r="L82" s="53"/>
      <c r="M82" s="51"/>
      <c r="N82" s="51"/>
      <c r="O82" s="54"/>
      <c r="P82" s="52"/>
      <c r="Q82" s="51" t="s">
        <v>162</v>
      </c>
      <c r="R82" s="51"/>
      <c r="S82" s="54"/>
      <c r="T82" s="54"/>
      <c r="U82" s="53"/>
      <c r="V82" s="55"/>
      <c r="W82" s="49" t="s">
        <v>163</v>
      </c>
      <c r="X82" s="53"/>
      <c r="Y82" s="51"/>
      <c r="Z82" s="51"/>
      <c r="AA82" s="51"/>
      <c r="AB82" s="51"/>
      <c r="AC82" s="51"/>
      <c r="AD82" s="56"/>
      <c r="AE82" s="49"/>
      <c r="AF82" s="181"/>
      <c r="AG82" s="182"/>
      <c r="AH82" s="27"/>
      <c r="AI82" s="57" t="s">
        <v>140</v>
      </c>
      <c r="AJ82" s="57" t="s">
        <v>141</v>
      </c>
      <c r="AK82" s="57" t="s">
        <v>5</v>
      </c>
      <c r="AL82" s="57" t="s">
        <v>140</v>
      </c>
      <c r="AM82" s="57" t="s">
        <v>141</v>
      </c>
      <c r="AN82" s="57" t="s">
        <v>5</v>
      </c>
      <c r="AO82" s="57" t="s">
        <v>140</v>
      </c>
      <c r="AP82" s="58" t="s">
        <v>142</v>
      </c>
      <c r="AQ82" s="58" t="s">
        <v>143</v>
      </c>
      <c r="AR82" s="59"/>
      <c r="AS82" s="5"/>
      <c r="AT82" s="5"/>
      <c r="AU82" s="5"/>
      <c r="AV82" s="5"/>
      <c r="AW82" s="5"/>
      <c r="AX82" s="5"/>
      <c r="AY82" s="5"/>
      <c r="AZ82" s="5"/>
      <c r="BA82" s="5"/>
      <c r="BB82" s="5"/>
    </row>
    <row r="83" spans="1:54" ht="15" customHeight="1">
      <c r="A83" s="23"/>
      <c r="B83" s="61" t="s">
        <v>165</v>
      </c>
      <c r="C83" s="62"/>
      <c r="D83" s="63" t="s">
        <v>1</v>
      </c>
      <c r="E83" s="63" t="s">
        <v>2</v>
      </c>
      <c r="F83" s="63"/>
      <c r="G83" s="63" t="s">
        <v>3</v>
      </c>
      <c r="H83" s="63"/>
      <c r="I83" s="63"/>
      <c r="J83" s="156"/>
      <c r="K83" s="63" t="s">
        <v>1</v>
      </c>
      <c r="L83" s="66" t="s">
        <v>4</v>
      </c>
      <c r="M83" s="67" t="s">
        <v>151</v>
      </c>
      <c r="N83" s="67"/>
      <c r="O83" s="68"/>
      <c r="P83" s="69"/>
      <c r="Q83" s="70" t="s">
        <v>5</v>
      </c>
      <c r="R83" s="70"/>
      <c r="S83" s="71"/>
      <c r="T83" s="71"/>
      <c r="U83" s="72"/>
      <c r="V83" s="73"/>
      <c r="W83" s="63" t="s">
        <v>1</v>
      </c>
      <c r="X83" s="66" t="s">
        <v>4</v>
      </c>
      <c r="Y83" s="67" t="s">
        <v>151</v>
      </c>
      <c r="Z83" s="70"/>
      <c r="AA83" s="70"/>
      <c r="AB83" s="74"/>
      <c r="AC83" s="70" t="s">
        <v>6</v>
      </c>
      <c r="AD83" s="75"/>
      <c r="AE83" s="61" t="s">
        <v>165</v>
      </c>
      <c r="AF83" s="152"/>
      <c r="AG83" s="152"/>
      <c r="AH83" s="27"/>
      <c r="AI83" s="76" t="s">
        <v>144</v>
      </c>
      <c r="AJ83" s="76" t="s">
        <v>144</v>
      </c>
      <c r="AK83" s="76" t="s">
        <v>144</v>
      </c>
      <c r="AL83" s="76" t="s">
        <v>145</v>
      </c>
      <c r="AM83" s="76" t="s">
        <v>145</v>
      </c>
      <c r="AN83" s="76" t="s">
        <v>145</v>
      </c>
      <c r="AO83" s="77" t="s">
        <v>146</v>
      </c>
      <c r="AP83" s="77" t="s">
        <v>146</v>
      </c>
      <c r="AQ83" s="77" t="s">
        <v>146</v>
      </c>
      <c r="AR83" s="78"/>
      <c r="AS83" s="5"/>
      <c r="AT83" s="5"/>
      <c r="AU83" s="5"/>
      <c r="AV83" s="5"/>
      <c r="AW83" s="5"/>
      <c r="AX83" s="5"/>
      <c r="AY83" s="5"/>
      <c r="AZ83" s="5"/>
      <c r="BA83" s="5"/>
      <c r="BB83" s="5"/>
    </row>
    <row r="84" spans="1:54" ht="19.5" customHeight="1">
      <c r="A84" s="23"/>
      <c r="B84" s="80"/>
      <c r="C84" s="81"/>
      <c r="D84" s="82" t="s">
        <v>159</v>
      </c>
      <c r="E84" s="82" t="s">
        <v>7</v>
      </c>
      <c r="F84" s="82"/>
      <c r="G84" s="82" t="s">
        <v>150</v>
      </c>
      <c r="H84" s="82"/>
      <c r="I84" s="82"/>
      <c r="J84" s="82"/>
      <c r="K84" s="82" t="s">
        <v>159</v>
      </c>
      <c r="L84" s="84" t="s">
        <v>8</v>
      </c>
      <c r="M84" s="85" t="s">
        <v>9</v>
      </c>
      <c r="N84" s="83"/>
      <c r="O84" s="86" t="s">
        <v>10</v>
      </c>
      <c r="P84" s="83"/>
      <c r="Q84" s="83" t="s">
        <v>9</v>
      </c>
      <c r="R84" s="83"/>
      <c r="S84" s="86" t="s">
        <v>10</v>
      </c>
      <c r="T84" s="86"/>
      <c r="U84" s="87" t="s">
        <v>11</v>
      </c>
      <c r="V84" s="87"/>
      <c r="W84" s="82" t="s">
        <v>159</v>
      </c>
      <c r="X84" s="84" t="s">
        <v>8</v>
      </c>
      <c r="Y84" s="83" t="s">
        <v>9</v>
      </c>
      <c r="Z84" s="83"/>
      <c r="AA84" s="86" t="s">
        <v>10</v>
      </c>
      <c r="AB84" s="86"/>
      <c r="AC84" s="83" t="s">
        <v>9</v>
      </c>
      <c r="AD84" s="80"/>
      <c r="AE84" s="80"/>
      <c r="AF84" s="152"/>
      <c r="AG84" s="152"/>
      <c r="AH84" s="27"/>
      <c r="AI84" s="77" t="s">
        <v>149</v>
      </c>
      <c r="AJ84" s="77" t="s">
        <v>149</v>
      </c>
      <c r="AK84" s="183" t="s">
        <v>147</v>
      </c>
      <c r="AL84" s="183" t="s">
        <v>147</v>
      </c>
      <c r="AM84" s="183" t="s">
        <v>147</v>
      </c>
      <c r="AN84" s="183" t="s">
        <v>147</v>
      </c>
      <c r="AO84" s="183" t="s">
        <v>147</v>
      </c>
      <c r="AP84" s="183" t="s">
        <v>147</v>
      </c>
      <c r="AQ84" s="183" t="s">
        <v>148</v>
      </c>
      <c r="AR84" s="184"/>
      <c r="AS84" s="5"/>
      <c r="AT84" s="5"/>
      <c r="AU84" s="5"/>
      <c r="AV84" s="5"/>
      <c r="AW84" s="5"/>
      <c r="AX84" s="5"/>
      <c r="AY84" s="5"/>
      <c r="AZ84" s="5"/>
      <c r="BA84" s="5"/>
      <c r="BB84" s="5"/>
    </row>
    <row r="85" spans="1:54" s="7" customFormat="1" ht="9.75" customHeight="1">
      <c r="A85" s="88"/>
      <c r="B85" s="175">
        <v>36</v>
      </c>
      <c r="C85" s="158" t="s">
        <v>77</v>
      </c>
      <c r="D85" s="159">
        <v>137194</v>
      </c>
      <c r="E85" s="160">
        <v>0.3430243188882794</v>
      </c>
      <c r="F85" s="160"/>
      <c r="G85" s="159">
        <v>18822.507500328004</v>
      </c>
      <c r="H85" s="159"/>
      <c r="I85" s="162"/>
      <c r="J85" s="159"/>
      <c r="K85" s="164">
        <v>67612</v>
      </c>
      <c r="L85" s="163">
        <v>49.28203857311544</v>
      </c>
      <c r="M85" s="164">
        <v>1930.664532</v>
      </c>
      <c r="N85" s="164"/>
      <c r="O85" s="164">
        <v>28555.057267940603</v>
      </c>
      <c r="P85" s="163"/>
      <c r="Q85" s="164">
        <v>111.257072</v>
      </c>
      <c r="R85" s="164"/>
      <c r="S85" s="164">
        <v>1645.5225699579955</v>
      </c>
      <c r="T85" s="164"/>
      <c r="U85" s="163">
        <v>5.179741627911192</v>
      </c>
      <c r="V85" s="163"/>
      <c r="W85" s="164">
        <v>69582</v>
      </c>
      <c r="X85" s="163">
        <v>50.717961426884564</v>
      </c>
      <c r="Y85" s="164">
        <v>651.670562</v>
      </c>
      <c r="Z85" s="164"/>
      <c r="AA85" s="164">
        <v>9365.504900692707</v>
      </c>
      <c r="AB85" s="164"/>
      <c r="AC85" s="275">
        <v>-13.224895</v>
      </c>
      <c r="AD85" s="165"/>
      <c r="AE85" s="175">
        <v>36</v>
      </c>
      <c r="AF85" s="99"/>
      <c r="AG85" s="99"/>
      <c r="AH85" s="27"/>
      <c r="AI85" s="19">
        <v>72636</v>
      </c>
      <c r="AJ85" s="19">
        <v>479262852</v>
      </c>
      <c r="AK85" s="19">
        <v>-7114625</v>
      </c>
      <c r="AL85" s="19">
        <v>61918</v>
      </c>
      <c r="AM85" s="19">
        <v>1280442402</v>
      </c>
      <c r="AN85" s="19">
        <v>110827325</v>
      </c>
      <c r="AO85" s="102">
        <f aca="true" t="shared" si="27" ref="AO85:AO142">AI85+AL85</f>
        <v>134554</v>
      </c>
      <c r="AP85" s="102">
        <f aca="true" t="shared" si="28" ref="AP85:AP142">AN85/AL85</f>
        <v>1789.9047934364805</v>
      </c>
      <c r="AQ85" s="102">
        <f aca="true" t="shared" si="29" ref="AQ85:AQ142">(AM85+AJ85)/AO85</f>
        <v>13078.059767825556</v>
      </c>
      <c r="AR85" s="103"/>
      <c r="AS85" s="5"/>
      <c r="AT85" s="5"/>
      <c r="AU85" s="5"/>
      <c r="AV85" s="5"/>
      <c r="AW85" s="5"/>
      <c r="AX85" s="5"/>
      <c r="AY85" s="5"/>
      <c r="AZ85" s="5"/>
      <c r="BA85" s="5"/>
      <c r="BB85" s="5"/>
    </row>
    <row r="86" spans="1:54" s="7" customFormat="1" ht="9.75" customHeight="1">
      <c r="A86" s="88"/>
      <c r="B86" s="174">
        <v>37</v>
      </c>
      <c r="C86" s="146" t="s">
        <v>78</v>
      </c>
      <c r="D86" s="167">
        <v>322980</v>
      </c>
      <c r="E86" s="168">
        <v>1.0958466753683342</v>
      </c>
      <c r="F86" s="168"/>
      <c r="G86" s="167">
        <v>22074.78011331971</v>
      </c>
      <c r="H86" s="167"/>
      <c r="I86" s="169"/>
      <c r="J86" s="167"/>
      <c r="K86" s="167">
        <v>182492</v>
      </c>
      <c r="L86" s="170">
        <v>56.502569818564616</v>
      </c>
      <c r="M86" s="167">
        <v>5793.640662</v>
      </c>
      <c r="N86" s="167"/>
      <c r="O86" s="171">
        <v>31747.367895578984</v>
      </c>
      <c r="P86" s="170"/>
      <c r="Q86" s="167">
        <v>378.289551</v>
      </c>
      <c r="R86" s="167"/>
      <c r="S86" s="171">
        <v>2072.910324836157</v>
      </c>
      <c r="T86" s="171"/>
      <c r="U86" s="172">
        <v>0.621241799078939</v>
      </c>
      <c r="V86" s="168"/>
      <c r="W86" s="167">
        <v>140488</v>
      </c>
      <c r="X86" s="170">
        <v>43.497430181435384</v>
      </c>
      <c r="Y86" s="167">
        <v>1336.071819</v>
      </c>
      <c r="Z86" s="167"/>
      <c r="AA86" s="171">
        <v>9510.220225214965</v>
      </c>
      <c r="AB86" s="171"/>
      <c r="AC86" s="173">
        <v>-27.795093</v>
      </c>
      <c r="AD86" s="151"/>
      <c r="AE86" s="174">
        <v>37</v>
      </c>
      <c r="AF86" s="99"/>
      <c r="AG86" s="99"/>
      <c r="AH86" s="27"/>
      <c r="AI86" s="19">
        <v>143453</v>
      </c>
      <c r="AJ86" s="19">
        <v>976018767</v>
      </c>
      <c r="AK86" s="19">
        <v>-15094495</v>
      </c>
      <c r="AL86" s="19">
        <v>161589</v>
      </c>
      <c r="AM86" s="19">
        <v>3671705032</v>
      </c>
      <c r="AN86" s="19">
        <v>346542302</v>
      </c>
      <c r="AO86" s="102">
        <f t="shared" si="27"/>
        <v>305042</v>
      </c>
      <c r="AP86" s="102">
        <f t="shared" si="28"/>
        <v>2144.5909189363138</v>
      </c>
      <c r="AQ86" s="102">
        <f t="shared" si="29"/>
        <v>15236.340566217112</v>
      </c>
      <c r="AR86" s="103"/>
      <c r="AS86" s="5"/>
      <c r="AT86" s="5"/>
      <c r="AU86" s="5"/>
      <c r="AV86" s="5"/>
      <c r="AW86" s="5"/>
      <c r="AX86" s="5"/>
      <c r="AY86" s="5"/>
      <c r="AZ86" s="5"/>
      <c r="BA86" s="5"/>
      <c r="BB86" s="5"/>
    </row>
    <row r="87" spans="1:54" s="8" customFormat="1" ht="9.75" customHeight="1">
      <c r="A87" s="176"/>
      <c r="B87" s="175">
        <v>38</v>
      </c>
      <c r="C87" s="158" t="s">
        <v>79</v>
      </c>
      <c r="D87" s="159">
        <v>646458</v>
      </c>
      <c r="E87" s="160">
        <v>1.417585210425746</v>
      </c>
      <c r="F87" s="161"/>
      <c r="G87" s="159">
        <v>23486.942627363263</v>
      </c>
      <c r="H87" s="159"/>
      <c r="I87" s="162"/>
      <c r="J87" s="159"/>
      <c r="K87" s="159">
        <v>382413</v>
      </c>
      <c r="L87" s="163">
        <v>59.15511912606851</v>
      </c>
      <c r="M87" s="159">
        <v>12600.569716</v>
      </c>
      <c r="N87" s="159"/>
      <c r="O87" s="164">
        <v>32950.160470486095</v>
      </c>
      <c r="P87" s="163"/>
      <c r="Q87" s="159">
        <v>868.651348</v>
      </c>
      <c r="R87" s="159"/>
      <c r="S87" s="164">
        <v>2271.500571371789</v>
      </c>
      <c r="T87" s="164"/>
      <c r="U87" s="163">
        <v>2.445486198867462</v>
      </c>
      <c r="V87" s="160"/>
      <c r="W87" s="159">
        <v>264045</v>
      </c>
      <c r="X87" s="163">
        <v>40.84488087393148</v>
      </c>
      <c r="Y87" s="159">
        <v>2582.752241</v>
      </c>
      <c r="Z87" s="159"/>
      <c r="AA87" s="164">
        <v>9781.485129428696</v>
      </c>
      <c r="AB87" s="164"/>
      <c r="AC87" s="162">
        <v>-52.691022</v>
      </c>
      <c r="AD87" s="165"/>
      <c r="AE87" s="175">
        <v>38</v>
      </c>
      <c r="AF87" s="177"/>
      <c r="AG87" s="177"/>
      <c r="AH87" s="27"/>
      <c r="AI87" s="19">
        <v>266786</v>
      </c>
      <c r="AJ87" s="19">
        <v>1888785761</v>
      </c>
      <c r="AK87" s="19">
        <v>-26963840</v>
      </c>
      <c r="AL87" s="19">
        <v>330913</v>
      </c>
      <c r="AM87" s="19">
        <v>7674942028</v>
      </c>
      <c r="AN87" s="19">
        <v>759043371</v>
      </c>
      <c r="AO87" s="102">
        <f t="shared" si="27"/>
        <v>597699</v>
      </c>
      <c r="AP87" s="102">
        <f t="shared" si="28"/>
        <v>2293.7852879759935</v>
      </c>
      <c r="AQ87" s="102">
        <f t="shared" si="29"/>
        <v>16000.90980409872</v>
      </c>
      <c r="AR87" s="103"/>
      <c r="AS87" s="5"/>
      <c r="AT87" s="5"/>
      <c r="AU87" s="5"/>
      <c r="AV87" s="5"/>
      <c r="AW87" s="5"/>
      <c r="AX87" s="5"/>
      <c r="AY87" s="5"/>
      <c r="AZ87" s="5"/>
      <c r="BA87" s="5"/>
      <c r="BB87" s="5"/>
    </row>
    <row r="88" spans="1:54" s="7" customFormat="1" ht="9.75" customHeight="1">
      <c r="A88" s="88"/>
      <c r="B88" s="174">
        <v>39</v>
      </c>
      <c r="C88" s="146" t="s">
        <v>80</v>
      </c>
      <c r="D88" s="167">
        <v>145986</v>
      </c>
      <c r="E88" s="168">
        <v>0.9787578421675164</v>
      </c>
      <c r="F88" s="168"/>
      <c r="G88" s="167">
        <v>20622.12553943529</v>
      </c>
      <c r="H88" s="167"/>
      <c r="I88" s="169"/>
      <c r="J88" s="167"/>
      <c r="K88" s="167">
        <v>78440</v>
      </c>
      <c r="L88" s="170">
        <v>53.731179702163224</v>
      </c>
      <c r="M88" s="167">
        <v>2338.408026</v>
      </c>
      <c r="N88" s="167"/>
      <c r="O88" s="171">
        <v>29811.423074961753</v>
      </c>
      <c r="P88" s="170"/>
      <c r="Q88" s="167">
        <v>130.007737</v>
      </c>
      <c r="R88" s="167"/>
      <c r="S88" s="171">
        <v>1657.4163309535952</v>
      </c>
      <c r="T88" s="171"/>
      <c r="U88" s="172">
        <v>6.148524632348796</v>
      </c>
      <c r="V88" s="168"/>
      <c r="W88" s="167">
        <v>67546</v>
      </c>
      <c r="X88" s="170">
        <v>46.268820297836776</v>
      </c>
      <c r="Y88" s="167">
        <v>672.133593</v>
      </c>
      <c r="Z88" s="167"/>
      <c r="AA88" s="171">
        <v>9950.753456903443</v>
      </c>
      <c r="AB88" s="171"/>
      <c r="AC88" s="173">
        <v>-14.933949</v>
      </c>
      <c r="AD88" s="151"/>
      <c r="AE88" s="174">
        <v>39</v>
      </c>
      <c r="AF88" s="99"/>
      <c r="AG88" s="99"/>
      <c r="AH88" s="27"/>
      <c r="AI88" s="19">
        <v>69045</v>
      </c>
      <c r="AJ88" s="19">
        <v>484657070</v>
      </c>
      <c r="AK88" s="19">
        <v>-7134567</v>
      </c>
      <c r="AL88" s="19">
        <v>70610</v>
      </c>
      <c r="AM88" s="19">
        <v>1521339229</v>
      </c>
      <c r="AN88" s="19">
        <v>124915462</v>
      </c>
      <c r="AO88" s="102">
        <f t="shared" si="27"/>
        <v>139655</v>
      </c>
      <c r="AP88" s="102">
        <f t="shared" si="28"/>
        <v>1769.0902421753292</v>
      </c>
      <c r="AQ88" s="102">
        <f t="shared" si="29"/>
        <v>14363.94184955784</v>
      </c>
      <c r="AR88" s="103"/>
      <c r="AS88" s="5"/>
      <c r="AT88" s="5"/>
      <c r="AU88" s="5"/>
      <c r="AV88" s="5"/>
      <c r="AW88" s="5"/>
      <c r="AX88" s="5"/>
      <c r="AY88" s="5"/>
      <c r="AZ88" s="5"/>
      <c r="BA88" s="5"/>
      <c r="BB88" s="5"/>
    </row>
    <row r="89" spans="1:54" s="7" customFormat="1" ht="9.75" customHeight="1">
      <c r="A89" s="88"/>
      <c r="B89" s="175">
        <v>40</v>
      </c>
      <c r="C89" s="158" t="s">
        <v>81</v>
      </c>
      <c r="D89" s="159">
        <v>218745</v>
      </c>
      <c r="E89" s="160">
        <v>1.92722579202177</v>
      </c>
      <c r="F89" s="161"/>
      <c r="G89" s="159">
        <v>21014.950554298382</v>
      </c>
      <c r="H89" s="159"/>
      <c r="I89" s="162"/>
      <c r="J89" s="159"/>
      <c r="K89" s="159">
        <v>117032</v>
      </c>
      <c r="L89" s="163">
        <v>53.501565750074285</v>
      </c>
      <c r="M89" s="159">
        <v>3624.949562</v>
      </c>
      <c r="N89" s="159"/>
      <c r="O89" s="164">
        <v>30974.003366600587</v>
      </c>
      <c r="P89" s="163"/>
      <c r="Q89" s="159">
        <v>223.737388</v>
      </c>
      <c r="R89" s="159"/>
      <c r="S89" s="164">
        <v>1911.7624923097956</v>
      </c>
      <c r="T89" s="164"/>
      <c r="U89" s="163">
        <v>7.811249804483077</v>
      </c>
      <c r="V89" s="160"/>
      <c r="W89" s="159">
        <v>101713</v>
      </c>
      <c r="X89" s="163">
        <v>46.498434249925715</v>
      </c>
      <c r="Y89" s="159">
        <v>971.965797</v>
      </c>
      <c r="Z89" s="159"/>
      <c r="AA89" s="164">
        <v>9555.964301515047</v>
      </c>
      <c r="AB89" s="164"/>
      <c r="AC89" s="162">
        <v>-20.158662</v>
      </c>
      <c r="AD89" s="165"/>
      <c r="AE89" s="175">
        <v>40</v>
      </c>
      <c r="AF89" s="99"/>
      <c r="AG89" s="99"/>
      <c r="AH89" s="27"/>
      <c r="AI89" s="19">
        <v>99480</v>
      </c>
      <c r="AJ89" s="19">
        <v>661580457</v>
      </c>
      <c r="AK89" s="19">
        <v>-10209951</v>
      </c>
      <c r="AL89" s="19">
        <v>97980</v>
      </c>
      <c r="AM89" s="19">
        <v>2124242327.9999998</v>
      </c>
      <c r="AN89" s="19">
        <v>185490990</v>
      </c>
      <c r="AO89" s="102">
        <f t="shared" si="27"/>
        <v>197460</v>
      </c>
      <c r="AP89" s="102">
        <f t="shared" si="28"/>
        <v>1893.151561543172</v>
      </c>
      <c r="AQ89" s="102">
        <f t="shared" si="29"/>
        <v>14108.289197812215</v>
      </c>
      <c r="AR89" s="103"/>
      <c r="AS89" s="5"/>
      <c r="AT89" s="5"/>
      <c r="AU89" s="5"/>
      <c r="AV89" s="5"/>
      <c r="AW89" s="5"/>
      <c r="AX89" s="5"/>
      <c r="AY89" s="5"/>
      <c r="AZ89" s="5"/>
      <c r="BA89" s="5"/>
      <c r="BB89" s="5"/>
    </row>
    <row r="90" spans="1:54" s="7" customFormat="1" ht="9.75" customHeight="1">
      <c r="A90" s="88"/>
      <c r="B90" s="174">
        <v>41</v>
      </c>
      <c r="C90" s="146" t="s">
        <v>82</v>
      </c>
      <c r="D90" s="167">
        <v>186832</v>
      </c>
      <c r="E90" s="168">
        <v>1.4376927420405683</v>
      </c>
      <c r="F90" s="168"/>
      <c r="G90" s="167">
        <v>21523.186445576775</v>
      </c>
      <c r="H90" s="167"/>
      <c r="I90" s="169"/>
      <c r="J90" s="167"/>
      <c r="K90" s="167">
        <v>103785</v>
      </c>
      <c r="L90" s="170">
        <v>55.54990579772202</v>
      </c>
      <c r="M90" s="167">
        <v>3207.287021</v>
      </c>
      <c r="N90" s="167"/>
      <c r="O90" s="171">
        <v>30903.18467023173</v>
      </c>
      <c r="P90" s="170"/>
      <c r="Q90" s="167">
        <v>198.092927</v>
      </c>
      <c r="R90" s="167"/>
      <c r="S90" s="171">
        <v>1908.6855229561113</v>
      </c>
      <c r="T90" s="171"/>
      <c r="U90" s="172">
        <v>6.766710735490171</v>
      </c>
      <c r="V90" s="168"/>
      <c r="W90" s="167">
        <v>83047</v>
      </c>
      <c r="X90" s="170">
        <v>44.45009420227798</v>
      </c>
      <c r="Y90" s="167">
        <v>813.932949</v>
      </c>
      <c r="Z90" s="167"/>
      <c r="AA90" s="171">
        <v>9800.87118137922</v>
      </c>
      <c r="AB90" s="171"/>
      <c r="AC90" s="173">
        <v>-16.469382</v>
      </c>
      <c r="AD90" s="151"/>
      <c r="AE90" s="174">
        <v>41</v>
      </c>
      <c r="AF90" s="99"/>
      <c r="AG90" s="99"/>
      <c r="AH90" s="27"/>
      <c r="AI90" s="19">
        <v>82658</v>
      </c>
      <c r="AJ90" s="19">
        <v>575856268</v>
      </c>
      <c r="AK90" s="19">
        <v>-8099548</v>
      </c>
      <c r="AL90" s="19">
        <v>94456</v>
      </c>
      <c r="AM90" s="19">
        <v>2065629909.0000002</v>
      </c>
      <c r="AN90" s="19">
        <v>182162217</v>
      </c>
      <c r="AO90" s="102">
        <f t="shared" si="27"/>
        <v>177114</v>
      </c>
      <c r="AP90" s="102">
        <f t="shared" si="28"/>
        <v>1928.5404526975524</v>
      </c>
      <c r="AQ90" s="102">
        <f t="shared" si="29"/>
        <v>14914.0450613729</v>
      </c>
      <c r="AR90" s="103"/>
      <c r="AS90" s="5"/>
      <c r="AT90" s="5"/>
      <c r="AU90" s="5"/>
      <c r="AV90" s="5"/>
      <c r="AW90" s="5"/>
      <c r="AX90" s="5"/>
      <c r="AY90" s="5"/>
      <c r="AZ90" s="5"/>
      <c r="BA90" s="5"/>
      <c r="BB90" s="5"/>
    </row>
    <row r="91" spans="1:54" s="7" customFormat="1" ht="9.75" customHeight="1">
      <c r="A91" s="88"/>
      <c r="B91" s="175">
        <v>42</v>
      </c>
      <c r="C91" s="158" t="s">
        <v>83</v>
      </c>
      <c r="D91" s="159">
        <v>414385</v>
      </c>
      <c r="E91" s="160">
        <v>0.709904147142885</v>
      </c>
      <c r="F91" s="161"/>
      <c r="G91" s="159">
        <v>20542.42889342037</v>
      </c>
      <c r="H91" s="159"/>
      <c r="I91" s="162"/>
      <c r="J91" s="159"/>
      <c r="K91" s="159">
        <v>214528</v>
      </c>
      <c r="L91" s="163">
        <v>51.77021369016735</v>
      </c>
      <c r="M91" s="159">
        <v>6514.213179</v>
      </c>
      <c r="N91" s="159"/>
      <c r="O91" s="164">
        <v>30365.328437313543</v>
      </c>
      <c r="P91" s="163"/>
      <c r="Q91" s="159">
        <v>389.396757</v>
      </c>
      <c r="R91" s="159"/>
      <c r="S91" s="164">
        <v>1815.13255612321</v>
      </c>
      <c r="T91" s="164"/>
      <c r="U91" s="163">
        <v>0.04046558508008889</v>
      </c>
      <c r="V91" s="160"/>
      <c r="W91" s="159">
        <v>199857</v>
      </c>
      <c r="X91" s="163">
        <v>48.22978630983265</v>
      </c>
      <c r="Y91" s="159">
        <v>1998.261218</v>
      </c>
      <c r="Z91" s="159"/>
      <c r="AA91" s="164">
        <v>9998.4549853145</v>
      </c>
      <c r="AB91" s="164"/>
      <c r="AC91" s="162">
        <v>-38.405228</v>
      </c>
      <c r="AD91" s="165"/>
      <c r="AE91" s="175">
        <v>42</v>
      </c>
      <c r="AF91" s="99"/>
      <c r="AG91" s="99"/>
      <c r="AH91" s="27"/>
      <c r="AI91" s="19">
        <v>204050</v>
      </c>
      <c r="AJ91" s="19">
        <v>1423782905</v>
      </c>
      <c r="AK91" s="19">
        <v>-20366723</v>
      </c>
      <c r="AL91" s="19">
        <v>193481</v>
      </c>
      <c r="AM91" s="19">
        <v>4217489290.0000005</v>
      </c>
      <c r="AN91" s="19">
        <v>358186438</v>
      </c>
      <c r="AO91" s="102">
        <f t="shared" si="27"/>
        <v>397531</v>
      </c>
      <c r="AP91" s="102">
        <f t="shared" si="28"/>
        <v>1851.2744817320563</v>
      </c>
      <c r="AQ91" s="102">
        <f t="shared" si="29"/>
        <v>14190.77303405269</v>
      </c>
      <c r="AR91" s="103"/>
      <c r="AS91" s="5"/>
      <c r="AT91" s="5"/>
      <c r="AU91" s="5"/>
      <c r="AV91" s="5"/>
      <c r="AW91" s="5"/>
      <c r="AX91" s="5"/>
      <c r="AY91" s="5"/>
      <c r="AZ91" s="5"/>
      <c r="BA91" s="5"/>
      <c r="BB91" s="5"/>
    </row>
    <row r="92" spans="1:54" s="7" customFormat="1" ht="9.75" customHeight="1">
      <c r="A92" s="88"/>
      <c r="B92" s="174">
        <v>43</v>
      </c>
      <c r="C92" s="146" t="s">
        <v>84</v>
      </c>
      <c r="D92" s="167">
        <v>125493</v>
      </c>
      <c r="E92" s="168">
        <v>1.0679165961970571</v>
      </c>
      <c r="F92" s="168"/>
      <c r="G92" s="167">
        <v>18912.429235096777</v>
      </c>
      <c r="H92" s="167"/>
      <c r="I92" s="169"/>
      <c r="J92" s="167"/>
      <c r="K92" s="167">
        <v>59776</v>
      </c>
      <c r="L92" s="170">
        <v>47.63293570159291</v>
      </c>
      <c r="M92" s="167">
        <v>1745.150577</v>
      </c>
      <c r="N92" s="167"/>
      <c r="O92" s="171">
        <v>29194.837008163813</v>
      </c>
      <c r="P92" s="170"/>
      <c r="Q92" s="167">
        <v>93.05274</v>
      </c>
      <c r="R92" s="167"/>
      <c r="S92" s="171">
        <v>1556.6906450749464</v>
      </c>
      <c r="T92" s="171"/>
      <c r="U92" s="172">
        <v>1.0409796369306046</v>
      </c>
      <c r="V92" s="168"/>
      <c r="W92" s="167">
        <v>65717</v>
      </c>
      <c r="X92" s="170">
        <v>52.36706429840709</v>
      </c>
      <c r="Y92" s="167">
        <v>628.226905</v>
      </c>
      <c r="Z92" s="167"/>
      <c r="AA92" s="171">
        <v>9559.579789095667</v>
      </c>
      <c r="AB92" s="171"/>
      <c r="AC92" s="173">
        <v>-14.840896</v>
      </c>
      <c r="AD92" s="151"/>
      <c r="AE92" s="174">
        <v>43</v>
      </c>
      <c r="AF92" s="99"/>
      <c r="AG92" s="99"/>
      <c r="AH92" s="27"/>
      <c r="AI92" s="19">
        <v>67767</v>
      </c>
      <c r="AJ92" s="19">
        <v>446521550</v>
      </c>
      <c r="AK92" s="19">
        <v>-7205425</v>
      </c>
      <c r="AL92" s="19">
        <v>50802</v>
      </c>
      <c r="AM92" s="19">
        <v>1080192174</v>
      </c>
      <c r="AN92" s="19">
        <v>87202742</v>
      </c>
      <c r="AO92" s="102">
        <f t="shared" si="27"/>
        <v>118569</v>
      </c>
      <c r="AP92" s="102">
        <f t="shared" si="28"/>
        <v>1716.5218298492186</v>
      </c>
      <c r="AQ92" s="102">
        <f t="shared" si="29"/>
        <v>12876.162605740117</v>
      </c>
      <c r="AR92" s="103"/>
      <c r="AS92" s="5"/>
      <c r="AT92" s="5"/>
      <c r="AU92" s="5"/>
      <c r="AV92" s="5"/>
      <c r="AW92" s="5"/>
      <c r="AX92" s="5"/>
      <c r="AY92" s="5"/>
      <c r="AZ92" s="5"/>
      <c r="BA92" s="5"/>
      <c r="BB92" s="5"/>
    </row>
    <row r="93" spans="1:54" s="7" customFormat="1" ht="9.75" customHeight="1">
      <c r="A93" s="88"/>
      <c r="B93" s="175">
        <v>44</v>
      </c>
      <c r="C93" s="158" t="s">
        <v>85</v>
      </c>
      <c r="D93" s="159">
        <v>686093</v>
      </c>
      <c r="E93" s="160">
        <v>1.4648293078256343</v>
      </c>
      <c r="F93" s="161"/>
      <c r="G93" s="159">
        <v>22925.812628900163</v>
      </c>
      <c r="H93" s="159"/>
      <c r="I93" s="162"/>
      <c r="J93" s="159"/>
      <c r="K93" s="159">
        <v>390140</v>
      </c>
      <c r="L93" s="163">
        <v>56.86401114717684</v>
      </c>
      <c r="M93" s="159">
        <v>12828.548568</v>
      </c>
      <c r="N93" s="159"/>
      <c r="O93" s="164">
        <v>32881.9105141744</v>
      </c>
      <c r="P93" s="163"/>
      <c r="Q93" s="159">
        <v>855.278709</v>
      </c>
      <c r="R93" s="159"/>
      <c r="S93" s="164">
        <v>2192.2353744809557</v>
      </c>
      <c r="T93" s="164"/>
      <c r="U93" s="163">
        <v>1.6933284744172856</v>
      </c>
      <c r="V93" s="160"/>
      <c r="W93" s="159">
        <v>295953</v>
      </c>
      <c r="X93" s="163">
        <v>43.13598885282316</v>
      </c>
      <c r="Y93" s="159">
        <v>2900.690996</v>
      </c>
      <c r="Z93" s="159"/>
      <c r="AA93" s="164">
        <v>9801.188012961518</v>
      </c>
      <c r="AB93" s="164"/>
      <c r="AC93" s="162">
        <v>-60.006756</v>
      </c>
      <c r="AD93" s="165"/>
      <c r="AE93" s="175">
        <v>44</v>
      </c>
      <c r="AF93" s="99"/>
      <c r="AG93" s="99"/>
      <c r="AH93" s="27"/>
      <c r="AI93" s="19">
        <v>299970</v>
      </c>
      <c r="AJ93" s="19">
        <v>2096355095.9999998</v>
      </c>
      <c r="AK93" s="19">
        <v>-30799445</v>
      </c>
      <c r="AL93" s="19">
        <v>333254</v>
      </c>
      <c r="AM93" s="19">
        <v>7698530589</v>
      </c>
      <c r="AN93" s="19">
        <v>737233368</v>
      </c>
      <c r="AO93" s="102">
        <f t="shared" si="27"/>
        <v>633224</v>
      </c>
      <c r="AP93" s="102">
        <f t="shared" si="28"/>
        <v>2212.2266139341164</v>
      </c>
      <c r="AQ93" s="102">
        <f t="shared" si="29"/>
        <v>15468.279289793185</v>
      </c>
      <c r="AR93" s="103"/>
      <c r="AS93" s="5"/>
      <c r="AT93" s="5"/>
      <c r="AU93" s="5"/>
      <c r="AV93" s="5"/>
      <c r="AW93" s="5"/>
      <c r="AX93" s="5"/>
      <c r="AY93" s="5"/>
      <c r="AZ93" s="5"/>
      <c r="BA93" s="5"/>
      <c r="BB93" s="5"/>
    </row>
    <row r="94" spans="1:54" s="7" customFormat="1" ht="9.75" customHeight="1">
      <c r="A94" s="88"/>
      <c r="B94" s="174">
        <v>45</v>
      </c>
      <c r="C94" s="146" t="s">
        <v>86</v>
      </c>
      <c r="D94" s="167">
        <v>361249</v>
      </c>
      <c r="E94" s="168">
        <v>1.1012722703280586</v>
      </c>
      <c r="F94" s="168"/>
      <c r="G94" s="167">
        <v>22998.076581526868</v>
      </c>
      <c r="H94" s="167"/>
      <c r="I94" s="169"/>
      <c r="J94" s="167"/>
      <c r="K94" s="167">
        <v>216795</v>
      </c>
      <c r="L94" s="170">
        <v>60.01262287231245</v>
      </c>
      <c r="M94" s="167">
        <v>6908.885224</v>
      </c>
      <c r="N94" s="167"/>
      <c r="O94" s="171">
        <v>31868.286740930373</v>
      </c>
      <c r="P94" s="170"/>
      <c r="Q94" s="167">
        <v>463.583328</v>
      </c>
      <c r="R94" s="167"/>
      <c r="S94" s="171">
        <v>2138.3487995571854</v>
      </c>
      <c r="T94" s="171"/>
      <c r="U94" s="172">
        <v>2.9203914603634096</v>
      </c>
      <c r="V94" s="168"/>
      <c r="W94" s="167">
        <v>144454</v>
      </c>
      <c r="X94" s="170">
        <v>39.98737712768755</v>
      </c>
      <c r="Y94" s="167">
        <v>1399.146943</v>
      </c>
      <c r="Z94" s="167"/>
      <c r="AA94" s="171">
        <v>9685.761162723082</v>
      </c>
      <c r="AB94" s="171"/>
      <c r="AC94" s="173">
        <v>-27.40573</v>
      </c>
      <c r="AD94" s="151"/>
      <c r="AE94" s="174">
        <v>45</v>
      </c>
      <c r="AF94" s="99"/>
      <c r="AG94" s="99"/>
      <c r="AH94" s="27"/>
      <c r="AI94" s="19">
        <v>144174</v>
      </c>
      <c r="AJ94" s="19">
        <v>1003415779</v>
      </c>
      <c r="AK94" s="19">
        <v>-14752623</v>
      </c>
      <c r="AL94" s="19">
        <v>198033</v>
      </c>
      <c r="AM94" s="19">
        <v>4510300204</v>
      </c>
      <c r="AN94" s="19">
        <v>428695458</v>
      </c>
      <c r="AO94" s="102">
        <f t="shared" si="27"/>
        <v>342207</v>
      </c>
      <c r="AP94" s="102">
        <f t="shared" si="28"/>
        <v>2164.767781127388</v>
      </c>
      <c r="AQ94" s="102">
        <f t="shared" si="29"/>
        <v>16112.224422644773</v>
      </c>
      <c r="AR94" s="103"/>
      <c r="AS94" s="5"/>
      <c r="AT94" s="5"/>
      <c r="AU94" s="5"/>
      <c r="AV94" s="5"/>
      <c r="AW94" s="5"/>
      <c r="AX94" s="5"/>
      <c r="AY94" s="5"/>
      <c r="AZ94" s="5"/>
      <c r="BA94" s="5"/>
      <c r="BB94" s="5"/>
    </row>
    <row r="95" spans="1:54" s="7" customFormat="1" ht="9.75" customHeight="1">
      <c r="A95" s="88"/>
      <c r="B95" s="175">
        <v>46</v>
      </c>
      <c r="C95" s="158" t="s">
        <v>87</v>
      </c>
      <c r="D95" s="159">
        <v>99857</v>
      </c>
      <c r="E95" s="160">
        <v>0.7974401162849384</v>
      </c>
      <c r="F95" s="161"/>
      <c r="G95" s="159">
        <v>19262.73258760027</v>
      </c>
      <c r="H95" s="159"/>
      <c r="I95" s="162"/>
      <c r="J95" s="159"/>
      <c r="K95" s="159">
        <v>48125</v>
      </c>
      <c r="L95" s="163">
        <v>48.19391730174149</v>
      </c>
      <c r="M95" s="159">
        <v>1444.434744</v>
      </c>
      <c r="N95" s="159"/>
      <c r="O95" s="164">
        <v>30014.228446753248</v>
      </c>
      <c r="P95" s="163"/>
      <c r="Q95" s="159">
        <v>83.441917</v>
      </c>
      <c r="R95" s="159"/>
      <c r="S95" s="164">
        <v>1733.8580155844156</v>
      </c>
      <c r="T95" s="164"/>
      <c r="U95" s="163">
        <v>0.9131415675300745</v>
      </c>
      <c r="V95" s="160"/>
      <c r="W95" s="159">
        <v>51732</v>
      </c>
      <c r="X95" s="163">
        <v>51.80608269825851</v>
      </c>
      <c r="Y95" s="159">
        <v>479.083944</v>
      </c>
      <c r="Z95" s="159"/>
      <c r="AA95" s="164">
        <v>9260.881929946649</v>
      </c>
      <c r="AB95" s="164"/>
      <c r="AC95" s="162">
        <v>-10.987248</v>
      </c>
      <c r="AD95" s="165"/>
      <c r="AE95" s="175">
        <v>46</v>
      </c>
      <c r="AF95" s="99"/>
      <c r="AG95" s="99"/>
      <c r="AH95" s="27"/>
      <c r="AI95" s="19">
        <v>51315</v>
      </c>
      <c r="AJ95" s="19">
        <v>324638485</v>
      </c>
      <c r="AK95" s="19">
        <v>-5436160</v>
      </c>
      <c r="AL95" s="19">
        <v>42625</v>
      </c>
      <c r="AM95" s="19">
        <v>921083488</v>
      </c>
      <c r="AN95" s="19">
        <v>76250145</v>
      </c>
      <c r="AO95" s="102">
        <f t="shared" si="27"/>
        <v>93940</v>
      </c>
      <c r="AP95" s="102">
        <f t="shared" si="28"/>
        <v>1788.859706744868</v>
      </c>
      <c r="AQ95" s="102">
        <f t="shared" si="29"/>
        <v>13260.825771769214</v>
      </c>
      <c r="AR95" s="103"/>
      <c r="AS95" s="5"/>
      <c r="AT95" s="5"/>
      <c r="AU95" s="5"/>
      <c r="AV95" s="5"/>
      <c r="AW95" s="5"/>
      <c r="AX95" s="5"/>
      <c r="AY95" s="5"/>
      <c r="AZ95" s="5"/>
      <c r="BA95" s="5"/>
      <c r="BB95" s="5"/>
    </row>
    <row r="96" spans="1:54" s="7" customFormat="1" ht="9.75" customHeight="1">
      <c r="A96" s="88"/>
      <c r="B96" s="174">
        <v>47</v>
      </c>
      <c r="C96" s="146" t="s">
        <v>88</v>
      </c>
      <c r="D96" s="167">
        <v>188428</v>
      </c>
      <c r="E96" s="168">
        <v>1.0364889139119011</v>
      </c>
      <c r="F96" s="168"/>
      <c r="G96" s="167">
        <v>19186.72433502452</v>
      </c>
      <c r="H96" s="167"/>
      <c r="I96" s="169"/>
      <c r="J96" s="167"/>
      <c r="K96" s="167">
        <v>87932</v>
      </c>
      <c r="L96" s="170">
        <v>46.66610057953171</v>
      </c>
      <c r="M96" s="167">
        <v>2693.849993</v>
      </c>
      <c r="N96" s="167"/>
      <c r="O96" s="171">
        <v>30635.60470590911</v>
      </c>
      <c r="P96" s="170"/>
      <c r="Q96" s="167">
        <v>162.737402</v>
      </c>
      <c r="R96" s="167"/>
      <c r="S96" s="171">
        <v>1850.7187599508711</v>
      </c>
      <c r="T96" s="171"/>
      <c r="U96" s="172">
        <v>4.238571552718266</v>
      </c>
      <c r="V96" s="168"/>
      <c r="W96" s="167">
        <v>100496</v>
      </c>
      <c r="X96" s="170">
        <v>53.3338994204683</v>
      </c>
      <c r="Y96" s="167">
        <v>921.4661</v>
      </c>
      <c r="Z96" s="167"/>
      <c r="AA96" s="171">
        <v>9169.181857984397</v>
      </c>
      <c r="AB96" s="171"/>
      <c r="AC96" s="173">
        <v>-20.81626</v>
      </c>
      <c r="AD96" s="151"/>
      <c r="AE96" s="174">
        <v>47</v>
      </c>
      <c r="AF96" s="99"/>
      <c r="AG96" s="99"/>
      <c r="AH96" s="27"/>
      <c r="AI96" s="19">
        <v>99414</v>
      </c>
      <c r="AJ96" s="19">
        <v>622436294</v>
      </c>
      <c r="AK96" s="19">
        <v>-10621480</v>
      </c>
      <c r="AL96" s="19">
        <v>76572</v>
      </c>
      <c r="AM96" s="19">
        <v>1654895112</v>
      </c>
      <c r="AN96" s="19">
        <v>147245506</v>
      </c>
      <c r="AO96" s="102">
        <f t="shared" si="27"/>
        <v>175986</v>
      </c>
      <c r="AP96" s="102">
        <f t="shared" si="28"/>
        <v>1922.9680039701195</v>
      </c>
      <c r="AQ96" s="102">
        <f t="shared" si="29"/>
        <v>12940.412339617924</v>
      </c>
      <c r="AR96" s="103"/>
      <c r="AS96" s="5"/>
      <c r="AT96" s="5"/>
      <c r="AU96" s="5"/>
      <c r="AV96" s="5"/>
      <c r="AW96" s="5"/>
      <c r="AX96" s="5"/>
      <c r="AY96" s="5"/>
      <c r="AZ96" s="5"/>
      <c r="BA96" s="5"/>
      <c r="BB96" s="5"/>
    </row>
    <row r="97" spans="1:54" s="7" customFormat="1" ht="9.75" customHeight="1">
      <c r="A97" s="88"/>
      <c r="B97" s="175">
        <v>48</v>
      </c>
      <c r="C97" s="158" t="s">
        <v>89</v>
      </c>
      <c r="D97" s="159">
        <v>43746</v>
      </c>
      <c r="E97" s="160">
        <v>0.45236400376587294</v>
      </c>
      <c r="F97" s="161"/>
      <c r="G97" s="159">
        <v>18095.077835687833</v>
      </c>
      <c r="H97" s="159"/>
      <c r="I97" s="162"/>
      <c r="J97" s="159"/>
      <c r="K97" s="159">
        <v>20601</v>
      </c>
      <c r="L97" s="163">
        <v>47.09230558222466</v>
      </c>
      <c r="M97" s="159">
        <v>590.522791</v>
      </c>
      <c r="N97" s="159"/>
      <c r="O97" s="164">
        <v>28664.763409543226</v>
      </c>
      <c r="P97" s="163"/>
      <c r="Q97" s="159">
        <v>32.815626</v>
      </c>
      <c r="R97" s="159"/>
      <c r="S97" s="164">
        <v>1592.9142274646863</v>
      </c>
      <c r="T97" s="164"/>
      <c r="U97" s="163">
        <v>4.76546016118624</v>
      </c>
      <c r="V97" s="160"/>
      <c r="W97" s="159">
        <v>23145</v>
      </c>
      <c r="X97" s="163">
        <v>52.90769441777534</v>
      </c>
      <c r="Y97" s="159">
        <v>201.064484</v>
      </c>
      <c r="Z97" s="159"/>
      <c r="AA97" s="164">
        <v>8687.16716353424</v>
      </c>
      <c r="AB97" s="164"/>
      <c r="AC97" s="162">
        <v>-5.098412</v>
      </c>
      <c r="AD97" s="165"/>
      <c r="AE97" s="175">
        <v>48</v>
      </c>
      <c r="AF97" s="99"/>
      <c r="AG97" s="99"/>
      <c r="AH97" s="27"/>
      <c r="AI97" s="19">
        <v>23889</v>
      </c>
      <c r="AJ97" s="19">
        <v>142611549</v>
      </c>
      <c r="AK97" s="19">
        <v>-2411337</v>
      </c>
      <c r="AL97" s="19">
        <v>18364</v>
      </c>
      <c r="AM97" s="19">
        <v>385362500</v>
      </c>
      <c r="AN97" s="19">
        <v>31580494</v>
      </c>
      <c r="AO97" s="102">
        <f t="shared" si="27"/>
        <v>42253</v>
      </c>
      <c r="AP97" s="102">
        <f t="shared" si="28"/>
        <v>1719.695817904596</v>
      </c>
      <c r="AQ97" s="102">
        <f t="shared" si="29"/>
        <v>12495.53993799257</v>
      </c>
      <c r="AR97" s="103"/>
      <c r="AS97" s="5"/>
      <c r="AT97" s="5"/>
      <c r="AU97" s="5"/>
      <c r="AV97" s="5"/>
      <c r="AW97" s="5"/>
      <c r="AX97" s="5"/>
      <c r="AY97" s="5"/>
      <c r="AZ97" s="5"/>
      <c r="BA97" s="5"/>
      <c r="BB97" s="5"/>
    </row>
    <row r="98" spans="1:54" s="7" customFormat="1" ht="9.75" customHeight="1">
      <c r="A98" s="88"/>
      <c r="B98" s="174">
        <v>49</v>
      </c>
      <c r="C98" s="146" t="s">
        <v>90</v>
      </c>
      <c r="D98" s="167">
        <v>411262</v>
      </c>
      <c r="E98" s="168">
        <v>1.1440938491429133</v>
      </c>
      <c r="F98" s="168"/>
      <c r="G98" s="167">
        <v>21057.596802038603</v>
      </c>
      <c r="H98" s="167"/>
      <c r="I98" s="169"/>
      <c r="J98" s="167"/>
      <c r="K98" s="167">
        <v>216409</v>
      </c>
      <c r="L98" s="170">
        <v>52.62071380287991</v>
      </c>
      <c r="M98" s="167">
        <v>6716.647818</v>
      </c>
      <c r="N98" s="167"/>
      <c r="O98" s="171">
        <v>31036.822950986327</v>
      </c>
      <c r="P98" s="170"/>
      <c r="Q98" s="167">
        <v>382.193535</v>
      </c>
      <c r="R98" s="167"/>
      <c r="S98" s="171">
        <v>1766.0704268306772</v>
      </c>
      <c r="T98" s="171"/>
      <c r="U98" s="172">
        <v>2.289643104091718</v>
      </c>
      <c r="V98" s="168"/>
      <c r="W98" s="167">
        <v>194853</v>
      </c>
      <c r="X98" s="170">
        <v>47.37928619712009</v>
      </c>
      <c r="Y98" s="167">
        <v>1943.541558</v>
      </c>
      <c r="Z98" s="167"/>
      <c r="AA98" s="171">
        <v>9974.398946898431</v>
      </c>
      <c r="AB98" s="171"/>
      <c r="AC98" s="173">
        <v>-46.057317</v>
      </c>
      <c r="AD98" s="151"/>
      <c r="AE98" s="174">
        <v>49</v>
      </c>
      <c r="AF98" s="99"/>
      <c r="AG98" s="99"/>
      <c r="AH98" s="27"/>
      <c r="AI98" s="19">
        <v>202123</v>
      </c>
      <c r="AJ98" s="19">
        <v>1448025460</v>
      </c>
      <c r="AK98" s="19">
        <v>-23546456</v>
      </c>
      <c r="AL98" s="19">
        <v>186612</v>
      </c>
      <c r="AM98" s="19">
        <v>4122420062</v>
      </c>
      <c r="AN98" s="19">
        <v>350738476</v>
      </c>
      <c r="AO98" s="102">
        <f t="shared" si="27"/>
        <v>388735</v>
      </c>
      <c r="AP98" s="102">
        <f t="shared" si="28"/>
        <v>1879.5065483463013</v>
      </c>
      <c r="AQ98" s="102">
        <f t="shared" si="29"/>
        <v>14329.673227262789</v>
      </c>
      <c r="AR98" s="103"/>
      <c r="AS98" s="5"/>
      <c r="AT98" s="5"/>
      <c r="AU98" s="5"/>
      <c r="AV98" s="5"/>
      <c r="AW98" s="5"/>
      <c r="AX98" s="5"/>
      <c r="AY98" s="5"/>
      <c r="AZ98" s="5"/>
      <c r="BA98" s="5"/>
      <c r="BB98" s="5"/>
    </row>
    <row r="99" spans="1:54" s="7" customFormat="1" ht="9.75" customHeight="1">
      <c r="A99" s="88"/>
      <c r="B99" s="175">
        <v>50</v>
      </c>
      <c r="C99" s="158" t="s">
        <v>91</v>
      </c>
      <c r="D99" s="159">
        <v>276246</v>
      </c>
      <c r="E99" s="160">
        <v>1.1160444660812527</v>
      </c>
      <c r="F99" s="161"/>
      <c r="G99" s="159">
        <v>19839.52161117265</v>
      </c>
      <c r="H99" s="159"/>
      <c r="I99" s="162"/>
      <c r="J99" s="159"/>
      <c r="K99" s="159">
        <v>136646</v>
      </c>
      <c r="L99" s="163">
        <v>49.465331624711304</v>
      </c>
      <c r="M99" s="159">
        <v>4131.466707</v>
      </c>
      <c r="N99" s="159"/>
      <c r="O99" s="164">
        <v>30234.81629173192</v>
      </c>
      <c r="P99" s="163"/>
      <c r="Q99" s="159">
        <v>233.701031</v>
      </c>
      <c r="R99" s="159"/>
      <c r="S99" s="164">
        <v>1710.2661695183174</v>
      </c>
      <c r="T99" s="164"/>
      <c r="U99" s="163">
        <v>1.278560706856866</v>
      </c>
      <c r="V99" s="160"/>
      <c r="W99" s="159">
        <v>139600</v>
      </c>
      <c r="X99" s="163">
        <v>50.534668375288696</v>
      </c>
      <c r="Y99" s="159">
        <v>1349.12178</v>
      </c>
      <c r="Z99" s="159"/>
      <c r="AA99" s="164">
        <v>9664.196131805158</v>
      </c>
      <c r="AB99" s="164"/>
      <c r="AC99" s="162">
        <v>-28.573811</v>
      </c>
      <c r="AD99" s="165"/>
      <c r="AE99" s="175">
        <v>50</v>
      </c>
      <c r="AF99" s="99"/>
      <c r="AG99" s="99"/>
      <c r="AH99" s="27"/>
      <c r="AI99" s="19">
        <v>142973</v>
      </c>
      <c r="AJ99" s="19">
        <v>975849685</v>
      </c>
      <c r="AK99" s="19">
        <v>-15202538</v>
      </c>
      <c r="AL99" s="19">
        <v>119491</v>
      </c>
      <c r="AM99" s="19">
        <v>2600594484</v>
      </c>
      <c r="AN99" s="19">
        <v>220637625</v>
      </c>
      <c r="AO99" s="102">
        <f t="shared" si="27"/>
        <v>262464</v>
      </c>
      <c r="AP99" s="102">
        <f t="shared" si="28"/>
        <v>1846.4790235247842</v>
      </c>
      <c r="AQ99" s="102">
        <f t="shared" si="29"/>
        <v>13626.41798113265</v>
      </c>
      <c r="AR99" s="103"/>
      <c r="AS99" s="5"/>
      <c r="AT99" s="5"/>
      <c r="AU99" s="5"/>
      <c r="AV99" s="5"/>
      <c r="AW99" s="5"/>
      <c r="AX99" s="5"/>
      <c r="AY99" s="5"/>
      <c r="AZ99" s="5"/>
      <c r="BA99" s="5"/>
      <c r="BB99" s="5"/>
    </row>
    <row r="100" spans="1:54" s="7" customFormat="1" ht="9.75" customHeight="1">
      <c r="A100" s="88"/>
      <c r="B100" s="174">
        <v>51</v>
      </c>
      <c r="C100" s="146" t="s">
        <v>92</v>
      </c>
      <c r="D100" s="167">
        <v>306825</v>
      </c>
      <c r="E100" s="168">
        <v>0.22637293716436047</v>
      </c>
      <c r="F100" s="168"/>
      <c r="G100" s="167">
        <v>23351.165103886582</v>
      </c>
      <c r="H100" s="167"/>
      <c r="I100" s="169"/>
      <c r="J100" s="167"/>
      <c r="K100" s="167">
        <v>176593</v>
      </c>
      <c r="L100" s="170">
        <v>57.55495803796953</v>
      </c>
      <c r="M100" s="167">
        <v>5948.080654</v>
      </c>
      <c r="N100" s="167"/>
      <c r="O100" s="171">
        <v>33682.425996500424</v>
      </c>
      <c r="P100" s="170"/>
      <c r="Q100" s="167">
        <v>468.549558</v>
      </c>
      <c r="R100" s="167"/>
      <c r="S100" s="171">
        <v>2653.273674494459</v>
      </c>
      <c r="T100" s="171"/>
      <c r="U100" s="172">
        <v>7.397989467008319</v>
      </c>
      <c r="V100" s="168"/>
      <c r="W100" s="167">
        <v>130232</v>
      </c>
      <c r="X100" s="170">
        <v>42.44504196203047</v>
      </c>
      <c r="Y100" s="167">
        <v>1216.640579</v>
      </c>
      <c r="Z100" s="167"/>
      <c r="AA100" s="171">
        <v>9342.101626328398</v>
      </c>
      <c r="AB100" s="171"/>
      <c r="AC100" s="173">
        <v>-24.117748</v>
      </c>
      <c r="AD100" s="151"/>
      <c r="AE100" s="174">
        <v>51</v>
      </c>
      <c r="AF100" s="99"/>
      <c r="AG100" s="99"/>
      <c r="AH100" s="27"/>
      <c r="AI100" s="19">
        <v>136391</v>
      </c>
      <c r="AJ100" s="19">
        <v>921044497</v>
      </c>
      <c r="AK100" s="19">
        <v>-13956295</v>
      </c>
      <c r="AL100" s="19">
        <v>161915</v>
      </c>
      <c r="AM100" s="19">
        <v>3832569863</v>
      </c>
      <c r="AN100" s="19">
        <v>406174697</v>
      </c>
      <c r="AO100" s="102">
        <f t="shared" si="27"/>
        <v>298306</v>
      </c>
      <c r="AP100" s="102">
        <f t="shared" si="28"/>
        <v>2508.5674397060184</v>
      </c>
      <c r="AQ100" s="102">
        <f t="shared" si="29"/>
        <v>15935.362882409338</v>
      </c>
      <c r="AR100" s="103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:54" s="7" customFormat="1" ht="9.75" customHeight="1">
      <c r="A101" s="88"/>
      <c r="B101" s="175">
        <v>52</v>
      </c>
      <c r="C101" s="158" t="s">
        <v>93</v>
      </c>
      <c r="D101" s="159">
        <v>107550</v>
      </c>
      <c r="E101" s="160">
        <v>0.21898150305176353</v>
      </c>
      <c r="F101" s="161"/>
      <c r="G101" s="159">
        <v>18777.784741980475</v>
      </c>
      <c r="H101" s="159"/>
      <c r="I101" s="162"/>
      <c r="J101" s="159"/>
      <c r="K101" s="159">
        <v>53478</v>
      </c>
      <c r="L101" s="163">
        <v>49.72384937238494</v>
      </c>
      <c r="M101" s="159">
        <v>1511.012623</v>
      </c>
      <c r="N101" s="159"/>
      <c r="O101" s="164">
        <v>28254.845413067054</v>
      </c>
      <c r="P101" s="163"/>
      <c r="Q101" s="159">
        <v>80.683696</v>
      </c>
      <c r="R101" s="159"/>
      <c r="S101" s="164">
        <v>1508.726878342496</v>
      </c>
      <c r="T101" s="164"/>
      <c r="U101" s="163">
        <v>4.8425440612289545</v>
      </c>
      <c r="V101" s="160"/>
      <c r="W101" s="159">
        <v>54072</v>
      </c>
      <c r="X101" s="163">
        <v>50.27615062761507</v>
      </c>
      <c r="Y101" s="159">
        <v>508.538126</v>
      </c>
      <c r="Z101" s="159"/>
      <c r="AA101" s="164">
        <v>9404.832926468413</v>
      </c>
      <c r="AB101" s="164"/>
      <c r="AC101" s="162">
        <v>-10.980908</v>
      </c>
      <c r="AD101" s="165"/>
      <c r="AE101" s="175">
        <v>52</v>
      </c>
      <c r="AF101" s="99"/>
      <c r="AG101" s="99"/>
      <c r="AH101" s="27"/>
      <c r="AI101" s="19">
        <v>57282</v>
      </c>
      <c r="AJ101" s="19">
        <v>389976639</v>
      </c>
      <c r="AK101" s="19">
        <v>-5465086</v>
      </c>
      <c r="AL101" s="19">
        <v>48970</v>
      </c>
      <c r="AM101" s="19">
        <v>1011207338</v>
      </c>
      <c r="AN101" s="19">
        <v>82022055</v>
      </c>
      <c r="AO101" s="102">
        <f t="shared" si="27"/>
        <v>106252</v>
      </c>
      <c r="AP101" s="102">
        <f t="shared" si="28"/>
        <v>1674.9449663059015</v>
      </c>
      <c r="AQ101" s="102">
        <f t="shared" si="29"/>
        <v>13187.365668410948</v>
      </c>
      <c r="AR101" s="103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 s="7" customFormat="1" ht="9.75" customHeight="1">
      <c r="A102" s="88"/>
      <c r="B102" s="174">
        <v>53</v>
      </c>
      <c r="C102" s="146" t="s">
        <v>94</v>
      </c>
      <c r="D102" s="167">
        <v>161826</v>
      </c>
      <c r="E102" s="168">
        <v>1.17539669638503</v>
      </c>
      <c r="F102" s="168"/>
      <c r="G102" s="167">
        <v>20321.497145081754</v>
      </c>
      <c r="H102" s="167"/>
      <c r="I102" s="169"/>
      <c r="J102" s="167"/>
      <c r="K102" s="167">
        <v>84170</v>
      </c>
      <c r="L102" s="170">
        <v>52.01265556832647</v>
      </c>
      <c r="M102" s="167">
        <v>2509.174478</v>
      </c>
      <c r="N102" s="167"/>
      <c r="O102" s="171">
        <v>29810.793370559582</v>
      </c>
      <c r="P102" s="170"/>
      <c r="Q102" s="167">
        <v>130.27798</v>
      </c>
      <c r="R102" s="167"/>
      <c r="S102" s="171">
        <v>1547.795889271712</v>
      </c>
      <c r="T102" s="171"/>
      <c r="U102" s="172">
        <v>3.468727918589269</v>
      </c>
      <c r="V102" s="168"/>
      <c r="W102" s="167">
        <v>77656</v>
      </c>
      <c r="X102" s="170">
        <v>47.98734443167352</v>
      </c>
      <c r="Y102" s="167">
        <v>779.372119</v>
      </c>
      <c r="Z102" s="167"/>
      <c r="AA102" s="171">
        <v>10036.212514165036</v>
      </c>
      <c r="AB102" s="171"/>
      <c r="AC102" s="173">
        <v>-18.597682</v>
      </c>
      <c r="AD102" s="151"/>
      <c r="AE102" s="174">
        <v>53</v>
      </c>
      <c r="AF102" s="99"/>
      <c r="AG102" s="99"/>
      <c r="AH102" s="27"/>
      <c r="AI102" s="19">
        <v>80316</v>
      </c>
      <c r="AJ102" s="19">
        <v>571348572</v>
      </c>
      <c r="AK102" s="19">
        <v>-9187348</v>
      </c>
      <c r="AL102" s="19">
        <v>74353</v>
      </c>
      <c r="AM102" s="19">
        <v>1587157771</v>
      </c>
      <c r="AN102" s="19">
        <v>128720076</v>
      </c>
      <c r="AO102" s="102">
        <f t="shared" si="27"/>
        <v>154669</v>
      </c>
      <c r="AP102" s="102">
        <f t="shared" si="28"/>
        <v>1731.2021841754872</v>
      </c>
      <c r="AQ102" s="102">
        <f t="shared" si="29"/>
        <v>13955.649438478298</v>
      </c>
      <c r="AR102" s="103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  <row r="103" spans="1:54" s="7" customFormat="1" ht="9.75" customHeight="1">
      <c r="A103" s="88"/>
      <c r="B103" s="175">
        <v>54</v>
      </c>
      <c r="C103" s="158" t="s">
        <v>95</v>
      </c>
      <c r="D103" s="159">
        <v>396840</v>
      </c>
      <c r="E103" s="160">
        <v>0.7039429943207484</v>
      </c>
      <c r="F103" s="161"/>
      <c r="G103" s="159">
        <v>21435.99267714948</v>
      </c>
      <c r="H103" s="159"/>
      <c r="I103" s="162"/>
      <c r="J103" s="159"/>
      <c r="K103" s="159">
        <v>208366</v>
      </c>
      <c r="L103" s="163">
        <v>52.50629976816853</v>
      </c>
      <c r="M103" s="159">
        <v>6560.784737</v>
      </c>
      <c r="N103" s="159"/>
      <c r="O103" s="164">
        <v>31486.829602718295</v>
      </c>
      <c r="P103" s="163"/>
      <c r="Q103" s="159">
        <v>432.385444</v>
      </c>
      <c r="R103" s="159"/>
      <c r="S103" s="164">
        <v>2075.124751638943</v>
      </c>
      <c r="T103" s="164"/>
      <c r="U103" s="163">
        <v>-0.4955818647275804</v>
      </c>
      <c r="V103" s="160"/>
      <c r="W103" s="159">
        <v>188474</v>
      </c>
      <c r="X103" s="163">
        <v>47.49370023183147</v>
      </c>
      <c r="Y103" s="159">
        <v>1945.874597</v>
      </c>
      <c r="Z103" s="159"/>
      <c r="AA103" s="164">
        <v>10324.36620966287</v>
      </c>
      <c r="AB103" s="164"/>
      <c r="AC103" s="162">
        <v>-33.327852</v>
      </c>
      <c r="AD103" s="165"/>
      <c r="AE103" s="175">
        <v>54</v>
      </c>
      <c r="AF103" s="99"/>
      <c r="AG103" s="99"/>
      <c r="AH103" s="27"/>
      <c r="AI103" s="19">
        <v>191746</v>
      </c>
      <c r="AJ103" s="19">
        <v>1245848309</v>
      </c>
      <c r="AK103" s="19">
        <v>-16977409</v>
      </c>
      <c r="AL103" s="19">
        <v>190040</v>
      </c>
      <c r="AM103" s="19">
        <v>4202060233</v>
      </c>
      <c r="AN103" s="19">
        <v>396052123</v>
      </c>
      <c r="AO103" s="102">
        <f t="shared" si="27"/>
        <v>381786</v>
      </c>
      <c r="AP103" s="102">
        <f t="shared" si="28"/>
        <v>2084.04611134498</v>
      </c>
      <c r="AQ103" s="102">
        <f t="shared" si="29"/>
        <v>14269.53461363172</v>
      </c>
      <c r="AR103" s="103"/>
      <c r="AS103" s="5"/>
      <c r="AT103" s="5"/>
      <c r="AU103" s="5"/>
      <c r="AV103" s="5"/>
      <c r="AW103" s="5"/>
      <c r="AX103" s="5"/>
      <c r="AY103" s="5"/>
      <c r="AZ103" s="5"/>
      <c r="BA103" s="5"/>
      <c r="BB103" s="5"/>
    </row>
    <row r="104" spans="1:54" s="7" customFormat="1" ht="9.75" customHeight="1">
      <c r="A104" s="88"/>
      <c r="B104" s="174">
        <v>55</v>
      </c>
      <c r="C104" s="146" t="s">
        <v>96</v>
      </c>
      <c r="D104" s="167">
        <v>108657</v>
      </c>
      <c r="E104" s="168">
        <v>1.0114438174567022</v>
      </c>
      <c r="F104" s="168"/>
      <c r="G104" s="167">
        <v>19093.587205610314</v>
      </c>
      <c r="H104" s="167"/>
      <c r="I104" s="169"/>
      <c r="J104" s="167"/>
      <c r="K104" s="167">
        <v>53483</v>
      </c>
      <c r="L104" s="170">
        <v>49.22186329458755</v>
      </c>
      <c r="M104" s="167">
        <v>1544.599024</v>
      </c>
      <c r="N104" s="167"/>
      <c r="O104" s="171">
        <v>28880.18667614008</v>
      </c>
      <c r="P104" s="170"/>
      <c r="Q104" s="167">
        <v>84.511057</v>
      </c>
      <c r="R104" s="167"/>
      <c r="S104" s="171">
        <v>1580.1480283454555</v>
      </c>
      <c r="T104" s="171"/>
      <c r="U104" s="172">
        <v>4.300315816294519</v>
      </c>
      <c r="V104" s="168"/>
      <c r="W104" s="167">
        <v>55174</v>
      </c>
      <c r="X104" s="170">
        <v>50.77813670541245</v>
      </c>
      <c r="Y104" s="167">
        <v>530.052881</v>
      </c>
      <c r="Z104" s="167"/>
      <c r="AA104" s="171">
        <v>9606.932268822271</v>
      </c>
      <c r="AB104" s="171"/>
      <c r="AC104" s="173">
        <v>-10.480813</v>
      </c>
      <c r="AD104" s="151"/>
      <c r="AE104" s="174">
        <v>55</v>
      </c>
      <c r="AF104" s="99"/>
      <c r="AG104" s="99"/>
      <c r="AH104" s="27"/>
      <c r="AI104" s="19">
        <v>56463</v>
      </c>
      <c r="AJ104" s="19">
        <v>380881388</v>
      </c>
      <c r="AK104" s="19">
        <v>-5512341</v>
      </c>
      <c r="AL104" s="19">
        <v>47839</v>
      </c>
      <c r="AM104" s="19">
        <v>998932056</v>
      </c>
      <c r="AN104" s="19">
        <v>81666039</v>
      </c>
      <c r="AO104" s="102">
        <f t="shared" si="27"/>
        <v>104302</v>
      </c>
      <c r="AP104" s="102">
        <f t="shared" si="28"/>
        <v>1707.101716172997</v>
      </c>
      <c r="AQ104" s="102">
        <f t="shared" si="29"/>
        <v>13229.02191712527</v>
      </c>
      <c r="AR104" s="103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1:54" s="7" customFormat="1" ht="9.75" customHeight="1">
      <c r="A105" s="88"/>
      <c r="B105" s="175">
        <v>56</v>
      </c>
      <c r="C105" s="158" t="s">
        <v>97</v>
      </c>
      <c r="D105" s="159">
        <v>401718</v>
      </c>
      <c r="E105" s="160">
        <v>1.4998155550277679</v>
      </c>
      <c r="F105" s="161"/>
      <c r="G105" s="159">
        <v>21187.780950816243</v>
      </c>
      <c r="H105" s="159"/>
      <c r="I105" s="162"/>
      <c r="J105" s="159"/>
      <c r="K105" s="159">
        <v>213884</v>
      </c>
      <c r="L105" s="163">
        <v>53.2423242174859</v>
      </c>
      <c r="M105" s="159">
        <v>6685.955541</v>
      </c>
      <c r="N105" s="159"/>
      <c r="O105" s="164">
        <v>31259.727427016514</v>
      </c>
      <c r="P105" s="163"/>
      <c r="Q105" s="159">
        <v>411.581714</v>
      </c>
      <c r="R105" s="159"/>
      <c r="S105" s="164">
        <v>1924.3221278824035</v>
      </c>
      <c r="T105" s="164"/>
      <c r="U105" s="163">
        <v>1.8591152510059223</v>
      </c>
      <c r="V105" s="160"/>
      <c r="W105" s="159">
        <v>187834</v>
      </c>
      <c r="X105" s="163">
        <v>46.7576757825141</v>
      </c>
      <c r="Y105" s="159">
        <v>1825.557447</v>
      </c>
      <c r="Z105" s="159"/>
      <c r="AA105" s="164">
        <v>9718.99361670411</v>
      </c>
      <c r="AB105" s="164"/>
      <c r="AC105" s="162">
        <v>-38.031359</v>
      </c>
      <c r="AD105" s="165"/>
      <c r="AE105" s="175">
        <v>56</v>
      </c>
      <c r="AF105" s="99"/>
      <c r="AG105" s="99"/>
      <c r="AH105" s="27"/>
      <c r="AI105" s="19">
        <v>187635</v>
      </c>
      <c r="AJ105" s="19">
        <v>1271336450</v>
      </c>
      <c r="AK105" s="19">
        <v>-20661339</v>
      </c>
      <c r="AL105" s="19">
        <v>180998</v>
      </c>
      <c r="AM105" s="19">
        <v>4031494460</v>
      </c>
      <c r="AN105" s="19">
        <v>367444962</v>
      </c>
      <c r="AO105" s="102">
        <f t="shared" si="27"/>
        <v>368633</v>
      </c>
      <c r="AP105" s="102">
        <f t="shared" si="28"/>
        <v>2030.1050950839235</v>
      </c>
      <c r="AQ105" s="102">
        <f t="shared" si="29"/>
        <v>14385.122628739153</v>
      </c>
      <c r="AR105" s="103"/>
      <c r="AS105" s="5"/>
      <c r="AT105" s="5"/>
      <c r="AU105" s="5"/>
      <c r="AV105" s="5"/>
      <c r="AW105" s="5"/>
      <c r="AX105" s="5"/>
      <c r="AY105" s="5"/>
      <c r="AZ105" s="5"/>
      <c r="BA105" s="5"/>
      <c r="BB105" s="5"/>
    </row>
    <row r="106" spans="1:54" s="7" customFormat="1" ht="9.75" customHeight="1">
      <c r="A106" s="88"/>
      <c r="B106" s="174">
        <v>57</v>
      </c>
      <c r="C106" s="146" t="s">
        <v>98</v>
      </c>
      <c r="D106" s="167">
        <v>569739</v>
      </c>
      <c r="E106" s="168">
        <v>1.0338547531605278</v>
      </c>
      <c r="F106" s="168"/>
      <c r="G106" s="167">
        <v>21213.68010615387</v>
      </c>
      <c r="H106" s="167"/>
      <c r="I106" s="169"/>
      <c r="J106" s="167"/>
      <c r="K106" s="167">
        <v>285367</v>
      </c>
      <c r="L106" s="170">
        <v>50.087320685436666</v>
      </c>
      <c r="M106" s="167">
        <v>8921.969698</v>
      </c>
      <c r="N106" s="167"/>
      <c r="O106" s="171">
        <v>31264.896424604107</v>
      </c>
      <c r="P106" s="170"/>
      <c r="Q106" s="167">
        <v>560.516016</v>
      </c>
      <c r="R106" s="167"/>
      <c r="S106" s="171">
        <v>1964.1935332396529</v>
      </c>
      <c r="T106" s="171"/>
      <c r="U106" s="172">
        <v>3.2366303271684895</v>
      </c>
      <c r="V106" s="168"/>
      <c r="W106" s="167">
        <v>284372</v>
      </c>
      <c r="X106" s="170">
        <v>49.912679314563334</v>
      </c>
      <c r="Y106" s="167">
        <v>3164.291192</v>
      </c>
      <c r="Z106" s="167"/>
      <c r="AA106" s="171">
        <v>11127.295204872491</v>
      </c>
      <c r="AB106" s="171"/>
      <c r="AC106" s="173">
        <v>-51.061223</v>
      </c>
      <c r="AD106" s="151"/>
      <c r="AE106" s="174">
        <v>57</v>
      </c>
      <c r="AF106" s="99"/>
      <c r="AG106" s="99"/>
      <c r="AH106" s="27"/>
      <c r="AI106" s="19">
        <v>282487</v>
      </c>
      <c r="AJ106" s="19">
        <v>1879517104</v>
      </c>
      <c r="AK106" s="19">
        <v>-24528962</v>
      </c>
      <c r="AL106" s="19">
        <v>264288</v>
      </c>
      <c r="AM106" s="19">
        <v>5729687485</v>
      </c>
      <c r="AN106" s="19">
        <v>526372820.00000006</v>
      </c>
      <c r="AO106" s="102">
        <f t="shared" si="27"/>
        <v>546775</v>
      </c>
      <c r="AP106" s="102">
        <f t="shared" si="28"/>
        <v>1991.6637153408406</v>
      </c>
      <c r="AQ106" s="102">
        <f t="shared" si="29"/>
        <v>13916.518840473687</v>
      </c>
      <c r="AR106" s="103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1:54" s="7" customFormat="1" ht="9.75" customHeight="1">
      <c r="A107" s="88"/>
      <c r="B107" s="175">
        <v>58</v>
      </c>
      <c r="C107" s="158" t="s">
        <v>99</v>
      </c>
      <c r="D107" s="159">
        <v>131414</v>
      </c>
      <c r="E107" s="160">
        <v>0.3198595366235353</v>
      </c>
      <c r="F107" s="161"/>
      <c r="G107" s="159">
        <v>19072.56019145601</v>
      </c>
      <c r="H107" s="159"/>
      <c r="I107" s="162"/>
      <c r="J107" s="159"/>
      <c r="K107" s="159">
        <v>65814</v>
      </c>
      <c r="L107" s="163">
        <v>50.08142207070784</v>
      </c>
      <c r="M107" s="159">
        <v>1905.449982</v>
      </c>
      <c r="N107" s="159"/>
      <c r="O107" s="164">
        <v>28952.046403500775</v>
      </c>
      <c r="P107" s="163"/>
      <c r="Q107" s="159">
        <v>111.678703</v>
      </c>
      <c r="R107" s="159"/>
      <c r="S107" s="164">
        <v>1696.8836873613516</v>
      </c>
      <c r="T107" s="164"/>
      <c r="U107" s="163">
        <v>6.137044500351029</v>
      </c>
      <c r="V107" s="160"/>
      <c r="W107" s="159">
        <v>65600</v>
      </c>
      <c r="X107" s="163">
        <v>49.91857792929216</v>
      </c>
      <c r="Y107" s="159">
        <v>600.951443</v>
      </c>
      <c r="Z107" s="159"/>
      <c r="AA107" s="164">
        <v>9160.845167682926</v>
      </c>
      <c r="AB107" s="164"/>
      <c r="AC107" s="162">
        <v>-11.729224</v>
      </c>
      <c r="AD107" s="165"/>
      <c r="AE107" s="175">
        <v>58</v>
      </c>
      <c r="AF107" s="177"/>
      <c r="AG107" s="177"/>
      <c r="AH107" s="27"/>
      <c r="AI107" s="19">
        <v>68482</v>
      </c>
      <c r="AJ107" s="19">
        <v>443861839</v>
      </c>
      <c r="AK107" s="19">
        <v>-6398315</v>
      </c>
      <c r="AL107" s="19">
        <v>61229</v>
      </c>
      <c r="AM107" s="19">
        <v>1274227908</v>
      </c>
      <c r="AN107" s="19">
        <v>108806968</v>
      </c>
      <c r="AO107" s="102">
        <f t="shared" si="27"/>
        <v>129711</v>
      </c>
      <c r="AP107" s="102">
        <f t="shared" si="28"/>
        <v>1777.0495680151562</v>
      </c>
      <c r="AQ107" s="102">
        <f t="shared" si="29"/>
        <v>13245.520788522177</v>
      </c>
      <c r="AR107" s="103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1:54" s="7" customFormat="1" ht="9.75" customHeight="1">
      <c r="A108" s="88"/>
      <c r="B108" s="174">
        <v>59</v>
      </c>
      <c r="C108" s="146" t="s">
        <v>157</v>
      </c>
      <c r="D108" s="167">
        <v>1384283</v>
      </c>
      <c r="E108" s="168">
        <v>0.9</v>
      </c>
      <c r="F108" s="168"/>
      <c r="G108" s="167">
        <v>20150.092622679036</v>
      </c>
      <c r="H108" s="167"/>
      <c r="I108" s="169"/>
      <c r="J108" s="167"/>
      <c r="K108" s="167">
        <v>682193</v>
      </c>
      <c r="L108" s="170">
        <v>49.28132470022387</v>
      </c>
      <c r="M108" s="167">
        <v>21615.593327000002</v>
      </c>
      <c r="N108" s="167"/>
      <c r="O108" s="171">
        <v>31685.451663971933</v>
      </c>
      <c r="P108" s="170"/>
      <c r="Q108" s="167">
        <v>1453.2633130000002</v>
      </c>
      <c r="R108" s="167"/>
      <c r="S108" s="171">
        <v>2130.2817721671145</v>
      </c>
      <c r="T108" s="171"/>
      <c r="U108" s="172">
        <v>3.4168279173364775</v>
      </c>
      <c r="V108" s="168"/>
      <c r="W108" s="167">
        <v>702090</v>
      </c>
      <c r="X108" s="170">
        <v>50.71867529977613</v>
      </c>
      <c r="Y108" s="167">
        <v>6277.837339000001</v>
      </c>
      <c r="Z108" s="167"/>
      <c r="AA108" s="171">
        <v>8941.641867851702</v>
      </c>
      <c r="AB108" s="171"/>
      <c r="AC108" s="173">
        <v>-122.86407399999999</v>
      </c>
      <c r="AD108" s="151"/>
      <c r="AE108" s="174">
        <v>59</v>
      </c>
      <c r="AF108" s="99"/>
      <c r="AG108" s="99"/>
      <c r="AH108" s="27"/>
      <c r="AI108" s="19">
        <v>232155</v>
      </c>
      <c r="AJ108" s="19">
        <v>1486672851</v>
      </c>
      <c r="AK108" s="19">
        <v>-21534908</v>
      </c>
      <c r="AL108" s="19">
        <v>156496</v>
      </c>
      <c r="AM108" s="19">
        <v>3343250827</v>
      </c>
      <c r="AN108" s="19">
        <v>290808734</v>
      </c>
      <c r="AO108" s="102">
        <f t="shared" si="27"/>
        <v>388651</v>
      </c>
      <c r="AP108" s="102">
        <f t="shared" si="28"/>
        <v>1858.2502683774665</v>
      </c>
      <c r="AQ108" s="102">
        <f t="shared" si="29"/>
        <v>12427.405765069432</v>
      </c>
      <c r="AR108" s="103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:54" s="7" customFormat="1" ht="9.75" customHeight="1">
      <c r="A109" s="88"/>
      <c r="B109" s="175">
        <v>60</v>
      </c>
      <c r="C109" s="158" t="s">
        <v>100</v>
      </c>
      <c r="D109" s="159">
        <v>430474</v>
      </c>
      <c r="E109" s="160">
        <v>1.0832172939057578</v>
      </c>
      <c r="F109" s="161"/>
      <c r="G109" s="159">
        <v>22895.549022705203</v>
      </c>
      <c r="H109" s="159"/>
      <c r="I109" s="162"/>
      <c r="J109" s="159"/>
      <c r="K109" s="159">
        <v>252671</v>
      </c>
      <c r="L109" s="163">
        <v>58.69599557696864</v>
      </c>
      <c r="M109" s="159">
        <v>8172.502128</v>
      </c>
      <c r="N109" s="159"/>
      <c r="O109" s="164">
        <v>32344.440509595483</v>
      </c>
      <c r="P109" s="163"/>
      <c r="Q109" s="159">
        <v>575.336577</v>
      </c>
      <c r="R109" s="159"/>
      <c r="S109" s="164">
        <v>2277.018640841252</v>
      </c>
      <c r="T109" s="164"/>
      <c r="U109" s="163">
        <v>2.5614486559980008</v>
      </c>
      <c r="V109" s="160"/>
      <c r="W109" s="159">
        <v>177803</v>
      </c>
      <c r="X109" s="163">
        <v>41.30400442303135</v>
      </c>
      <c r="Y109" s="159">
        <v>1683.436442</v>
      </c>
      <c r="Z109" s="159"/>
      <c r="AA109" s="164">
        <v>9467.986715634719</v>
      </c>
      <c r="AB109" s="164"/>
      <c r="AC109" s="162">
        <v>-33.0138</v>
      </c>
      <c r="AD109" s="165"/>
      <c r="AE109" s="175">
        <v>60</v>
      </c>
      <c r="AF109" s="99"/>
      <c r="AG109" s="99"/>
      <c r="AH109" s="27"/>
      <c r="AI109" s="19">
        <v>178525</v>
      </c>
      <c r="AJ109" s="19">
        <v>1249268916</v>
      </c>
      <c r="AK109" s="19">
        <v>-18070169</v>
      </c>
      <c r="AL109" s="19">
        <v>227775</v>
      </c>
      <c r="AM109" s="19">
        <v>5291265405</v>
      </c>
      <c r="AN109" s="19">
        <v>532426018</v>
      </c>
      <c r="AO109" s="102">
        <f t="shared" si="27"/>
        <v>406300</v>
      </c>
      <c r="AP109" s="102">
        <f t="shared" si="28"/>
        <v>2337.5085852266493</v>
      </c>
      <c r="AQ109" s="102">
        <f t="shared" si="29"/>
        <v>16097.795523012552</v>
      </c>
      <c r="AR109" s="103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:54" s="7" customFormat="1" ht="9.75" customHeight="1">
      <c r="A110" s="88"/>
      <c r="B110" s="174">
        <v>61</v>
      </c>
      <c r="C110" s="146" t="s">
        <v>101</v>
      </c>
      <c r="D110" s="167">
        <v>164920</v>
      </c>
      <c r="E110" s="168">
        <v>0.7022043109238566</v>
      </c>
      <c r="F110" s="168"/>
      <c r="G110" s="167">
        <v>19130.275078826096</v>
      </c>
      <c r="H110" s="167"/>
      <c r="I110" s="169"/>
      <c r="J110" s="167"/>
      <c r="K110" s="167">
        <v>80737</v>
      </c>
      <c r="L110" s="170">
        <v>48.95525103080281</v>
      </c>
      <c r="M110" s="167">
        <v>2357.637546</v>
      </c>
      <c r="N110" s="167"/>
      <c r="O110" s="171">
        <v>29201.450958048972</v>
      </c>
      <c r="P110" s="170"/>
      <c r="Q110" s="167">
        <v>128.334475</v>
      </c>
      <c r="R110" s="167"/>
      <c r="S110" s="171">
        <v>1589.5373248944102</v>
      </c>
      <c r="T110" s="171"/>
      <c r="U110" s="172">
        <v>-3.6212127292777465</v>
      </c>
      <c r="V110" s="168"/>
      <c r="W110" s="167">
        <v>84183</v>
      </c>
      <c r="X110" s="170">
        <v>51.04474896919719</v>
      </c>
      <c r="Y110" s="167">
        <v>797.32742</v>
      </c>
      <c r="Z110" s="167"/>
      <c r="AA110" s="171">
        <v>9471.359062993715</v>
      </c>
      <c r="AB110" s="171"/>
      <c r="AC110" s="173">
        <v>-17.217024</v>
      </c>
      <c r="AD110" s="151"/>
      <c r="AE110" s="174">
        <v>61</v>
      </c>
      <c r="AF110" s="99"/>
      <c r="AG110" s="99"/>
      <c r="AH110" s="27"/>
      <c r="AI110" s="19">
        <v>86357</v>
      </c>
      <c r="AJ110" s="19">
        <v>577815060</v>
      </c>
      <c r="AK110" s="19">
        <v>-8818101</v>
      </c>
      <c r="AL110" s="19">
        <v>72890</v>
      </c>
      <c r="AM110" s="19">
        <v>1539513592</v>
      </c>
      <c r="AN110" s="19">
        <v>126827410</v>
      </c>
      <c r="AO110" s="102">
        <f t="shared" si="27"/>
        <v>159247</v>
      </c>
      <c r="AP110" s="102">
        <f t="shared" si="28"/>
        <v>1739.9836740293592</v>
      </c>
      <c r="AQ110" s="102">
        <f t="shared" si="29"/>
        <v>13295.87779989576</v>
      </c>
      <c r="AR110" s="103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  <row r="111" spans="1:54" s="7" customFormat="1" ht="9.75" customHeight="1">
      <c r="A111" s="88"/>
      <c r="B111" s="175">
        <v>62</v>
      </c>
      <c r="C111" s="158" t="s">
        <v>102</v>
      </c>
      <c r="D111" s="159">
        <v>792270</v>
      </c>
      <c r="E111" s="160">
        <v>1.0598741519029646</v>
      </c>
      <c r="F111" s="161"/>
      <c r="G111" s="159">
        <v>18452.802909361708</v>
      </c>
      <c r="H111" s="159"/>
      <c r="I111" s="162"/>
      <c r="J111" s="159"/>
      <c r="K111" s="159">
        <v>358645</v>
      </c>
      <c r="L111" s="163">
        <v>45.26802731392076</v>
      </c>
      <c r="M111" s="159">
        <v>10692.145858</v>
      </c>
      <c r="N111" s="159"/>
      <c r="O111" s="164">
        <v>29812.61653724435</v>
      </c>
      <c r="P111" s="163"/>
      <c r="Q111" s="159">
        <v>643.91648</v>
      </c>
      <c r="R111" s="159"/>
      <c r="S111" s="164">
        <v>1795.4146300659427</v>
      </c>
      <c r="T111" s="164"/>
      <c r="U111" s="163">
        <v>3.3854873800944096</v>
      </c>
      <c r="V111" s="160"/>
      <c r="W111" s="159">
        <v>433625</v>
      </c>
      <c r="X111" s="163">
        <v>54.731972686079246</v>
      </c>
      <c r="Y111" s="159">
        <v>3927.456303</v>
      </c>
      <c r="Z111" s="159"/>
      <c r="AA111" s="164">
        <v>9057.26446353416</v>
      </c>
      <c r="AB111" s="164"/>
      <c r="AC111" s="162">
        <v>-77.066437</v>
      </c>
      <c r="AD111" s="165"/>
      <c r="AE111" s="175">
        <v>62</v>
      </c>
      <c r="AF111" s="99"/>
      <c r="AG111" s="99"/>
      <c r="AH111" s="27"/>
      <c r="AI111" s="19">
        <v>438567</v>
      </c>
      <c r="AJ111" s="19">
        <v>2934147903</v>
      </c>
      <c r="AK111" s="19">
        <v>-43933305</v>
      </c>
      <c r="AL111" s="19">
        <v>314959</v>
      </c>
      <c r="AM111" s="19">
        <v>6810803966</v>
      </c>
      <c r="AN111" s="19">
        <v>586815902</v>
      </c>
      <c r="AO111" s="102">
        <f t="shared" si="27"/>
        <v>753526</v>
      </c>
      <c r="AP111" s="102">
        <f t="shared" si="28"/>
        <v>1863.150130651926</v>
      </c>
      <c r="AQ111" s="102">
        <f t="shared" si="29"/>
        <v>12932.469309619044</v>
      </c>
      <c r="AR111" s="103"/>
      <c r="AS111" s="5"/>
      <c r="AT111" s="5"/>
      <c r="AU111" s="5"/>
      <c r="AV111" s="5"/>
      <c r="AW111" s="5"/>
      <c r="AX111" s="5"/>
      <c r="AY111" s="5"/>
      <c r="AZ111" s="5"/>
      <c r="BA111" s="5"/>
      <c r="BB111" s="5"/>
    </row>
    <row r="112" spans="1:54" s="7" customFormat="1" ht="9.75" customHeight="1">
      <c r="A112" s="88"/>
      <c r="B112" s="174">
        <v>63</v>
      </c>
      <c r="C112" s="146" t="s">
        <v>103</v>
      </c>
      <c r="D112" s="167">
        <v>360264</v>
      </c>
      <c r="E112" s="168">
        <v>0.7052588325073167</v>
      </c>
      <c r="F112" s="168"/>
      <c r="G112" s="167">
        <v>21244.34631547976</v>
      </c>
      <c r="H112" s="167"/>
      <c r="I112" s="169"/>
      <c r="J112" s="167"/>
      <c r="K112" s="167">
        <v>196810</v>
      </c>
      <c r="L112" s="170">
        <v>54.629382896986655</v>
      </c>
      <c r="M112" s="167">
        <v>6138.623681</v>
      </c>
      <c r="N112" s="167"/>
      <c r="O112" s="171">
        <v>31190.608612367258</v>
      </c>
      <c r="P112" s="170"/>
      <c r="Q112" s="167">
        <v>401.100016</v>
      </c>
      <c r="R112" s="167"/>
      <c r="S112" s="171">
        <v>2038.0062801686906</v>
      </c>
      <c r="T112" s="171"/>
      <c r="U112" s="172">
        <v>3.9648697632079886</v>
      </c>
      <c r="V112" s="168"/>
      <c r="W112" s="167">
        <v>163454</v>
      </c>
      <c r="X112" s="170">
        <v>45.370617103013345</v>
      </c>
      <c r="Y112" s="167">
        <v>1514.9495</v>
      </c>
      <c r="Z112" s="167"/>
      <c r="AA112" s="171">
        <v>9268.353787609969</v>
      </c>
      <c r="AB112" s="171"/>
      <c r="AC112" s="173">
        <v>-30.959206</v>
      </c>
      <c r="AD112" s="151"/>
      <c r="AE112" s="174">
        <v>63</v>
      </c>
      <c r="AF112" s="99"/>
      <c r="AG112" s="99"/>
      <c r="AH112" s="27"/>
      <c r="AI112" s="19">
        <v>168151</v>
      </c>
      <c r="AJ112" s="19">
        <v>1101956839</v>
      </c>
      <c r="AK112" s="19">
        <v>-17215505</v>
      </c>
      <c r="AL112" s="19">
        <v>176959</v>
      </c>
      <c r="AM112" s="19">
        <v>3929171805</v>
      </c>
      <c r="AN112" s="19">
        <v>365323183</v>
      </c>
      <c r="AO112" s="102">
        <f t="shared" si="27"/>
        <v>345110</v>
      </c>
      <c r="AP112" s="102">
        <f t="shared" si="28"/>
        <v>2064.450991472601</v>
      </c>
      <c r="AQ112" s="102">
        <f t="shared" si="29"/>
        <v>14578.333412535134</v>
      </c>
      <c r="AR112" s="103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  <row r="113" spans="1:54" s="7" customFormat="1" ht="9.75" customHeight="1">
      <c r="A113" s="88"/>
      <c r="B113" s="175">
        <v>64</v>
      </c>
      <c r="C113" s="158" t="s">
        <v>104</v>
      </c>
      <c r="D113" s="159">
        <v>373624</v>
      </c>
      <c r="E113" s="160">
        <v>1.0564808854315992</v>
      </c>
      <c r="F113" s="161"/>
      <c r="G113" s="159">
        <v>21784.508832409054</v>
      </c>
      <c r="H113" s="159"/>
      <c r="I113" s="162"/>
      <c r="J113" s="159"/>
      <c r="K113" s="159">
        <v>202286</v>
      </c>
      <c r="L113" s="163">
        <v>54.141596899556774</v>
      </c>
      <c r="M113" s="159">
        <v>6510.338545</v>
      </c>
      <c r="N113" s="159"/>
      <c r="O113" s="164">
        <v>32183.831530605185</v>
      </c>
      <c r="P113" s="163"/>
      <c r="Q113" s="159">
        <v>442.385807</v>
      </c>
      <c r="R113" s="159"/>
      <c r="S113" s="164">
        <v>2186.9323976943533</v>
      </c>
      <c r="T113" s="164"/>
      <c r="U113" s="163">
        <v>1.0887126229374162</v>
      </c>
      <c r="V113" s="160"/>
      <c r="W113" s="159">
        <v>171338</v>
      </c>
      <c r="X113" s="163">
        <v>45.858403100443226</v>
      </c>
      <c r="Y113" s="159">
        <v>1628.876783</v>
      </c>
      <c r="Z113" s="159"/>
      <c r="AA113" s="164">
        <v>9506.803995611015</v>
      </c>
      <c r="AB113" s="164"/>
      <c r="AC113" s="162">
        <v>-32.424906</v>
      </c>
      <c r="AD113" s="165"/>
      <c r="AE113" s="175">
        <v>64</v>
      </c>
      <c r="AF113" s="99"/>
      <c r="AG113" s="99"/>
      <c r="AH113" s="27"/>
      <c r="AI113" s="19">
        <v>170833</v>
      </c>
      <c r="AJ113" s="19">
        <v>1103321740</v>
      </c>
      <c r="AK113" s="19">
        <v>-16929187</v>
      </c>
      <c r="AL113" s="19">
        <v>173621</v>
      </c>
      <c r="AM113" s="19">
        <v>3969170800</v>
      </c>
      <c r="AN113" s="19">
        <v>384176887</v>
      </c>
      <c r="AO113" s="102">
        <f t="shared" si="27"/>
        <v>344454</v>
      </c>
      <c r="AP113" s="102">
        <f t="shared" si="28"/>
        <v>2212.7328318578975</v>
      </c>
      <c r="AQ113" s="102">
        <f t="shared" si="29"/>
        <v>14726.18271235056</v>
      </c>
      <c r="AR113" s="103"/>
      <c r="AS113" s="5"/>
      <c r="AT113" s="5"/>
      <c r="AU113" s="5"/>
      <c r="AV113" s="5"/>
      <c r="AW113" s="5"/>
      <c r="AX113" s="5"/>
      <c r="AY113" s="5"/>
      <c r="AZ113" s="5"/>
      <c r="BA113" s="5"/>
      <c r="BB113" s="5"/>
    </row>
    <row r="114" spans="1:54" s="7" customFormat="1" ht="9.75" customHeight="1">
      <c r="A114" s="88"/>
      <c r="B114" s="174">
        <v>65</v>
      </c>
      <c r="C114" s="146" t="s">
        <v>105</v>
      </c>
      <c r="D114" s="167">
        <v>137713</v>
      </c>
      <c r="E114" s="168">
        <v>0.6115023817177591</v>
      </c>
      <c r="F114" s="168"/>
      <c r="G114" s="167">
        <v>19131.28206487405</v>
      </c>
      <c r="H114" s="167"/>
      <c r="I114" s="169"/>
      <c r="J114" s="167"/>
      <c r="K114" s="167">
        <v>68623</v>
      </c>
      <c r="L114" s="170">
        <v>49.83044447510402</v>
      </c>
      <c r="M114" s="167">
        <v>2009.361376</v>
      </c>
      <c r="N114" s="167"/>
      <c r="O114" s="171">
        <v>29281.1648572636</v>
      </c>
      <c r="P114" s="170"/>
      <c r="Q114" s="167">
        <v>117.206414</v>
      </c>
      <c r="R114" s="167"/>
      <c r="S114" s="171">
        <v>1707.975664135931</v>
      </c>
      <c r="T114" s="171"/>
      <c r="U114" s="172">
        <v>2.693095186017914</v>
      </c>
      <c r="V114" s="168"/>
      <c r="W114" s="167">
        <v>69090</v>
      </c>
      <c r="X114" s="170">
        <v>50.16955552489598</v>
      </c>
      <c r="Y114" s="167">
        <v>625.264871</v>
      </c>
      <c r="Z114" s="167"/>
      <c r="AA114" s="171">
        <v>9050.005369807497</v>
      </c>
      <c r="AB114" s="171"/>
      <c r="AC114" s="173">
        <v>-12.83938</v>
      </c>
      <c r="AD114" s="151"/>
      <c r="AE114" s="174">
        <v>65</v>
      </c>
      <c r="AF114" s="99"/>
      <c r="AG114" s="99"/>
      <c r="AH114" s="27"/>
      <c r="AI114" s="19">
        <v>70479</v>
      </c>
      <c r="AJ114" s="19">
        <v>442331616</v>
      </c>
      <c r="AK114" s="19">
        <v>-6583086</v>
      </c>
      <c r="AL114" s="19">
        <v>61481</v>
      </c>
      <c r="AM114" s="19">
        <v>1292067226</v>
      </c>
      <c r="AN114" s="19">
        <v>109029516</v>
      </c>
      <c r="AO114" s="102">
        <f t="shared" si="27"/>
        <v>131960</v>
      </c>
      <c r="AP114" s="102">
        <f t="shared" si="28"/>
        <v>1773.3855337421317</v>
      </c>
      <c r="AQ114" s="102">
        <f t="shared" si="29"/>
        <v>13143.3680054562</v>
      </c>
      <c r="AR114" s="103"/>
      <c r="AS114" s="5"/>
      <c r="AT114" s="5"/>
      <c r="AU114" s="5"/>
      <c r="AV114" s="5"/>
      <c r="AW114" s="5"/>
      <c r="AX114" s="5"/>
      <c r="AY114" s="5"/>
      <c r="AZ114" s="5"/>
      <c r="BA114" s="5"/>
      <c r="BB114" s="5"/>
    </row>
    <row r="115" spans="1:54" s="7" customFormat="1" ht="9.75" customHeight="1">
      <c r="A115" s="88"/>
      <c r="B115" s="175">
        <v>66</v>
      </c>
      <c r="C115" s="158" t="s">
        <v>106</v>
      </c>
      <c r="D115" s="159">
        <v>263706</v>
      </c>
      <c r="E115" s="160">
        <v>2.3131479297287227</v>
      </c>
      <c r="F115" s="161"/>
      <c r="G115" s="159">
        <v>18777.86160724443</v>
      </c>
      <c r="H115" s="159"/>
      <c r="I115" s="162"/>
      <c r="J115" s="159"/>
      <c r="K115" s="159">
        <v>122636</v>
      </c>
      <c r="L115" s="163">
        <v>46.50481976140096</v>
      </c>
      <c r="M115" s="159">
        <v>3757.139701</v>
      </c>
      <c r="N115" s="159"/>
      <c r="O115" s="164">
        <v>30636.515386998923</v>
      </c>
      <c r="P115" s="163"/>
      <c r="Q115" s="159">
        <v>253.220425</v>
      </c>
      <c r="R115" s="159"/>
      <c r="S115" s="164">
        <v>2064.813146221338</v>
      </c>
      <c r="T115" s="164"/>
      <c r="U115" s="163">
        <v>5.171217668620229</v>
      </c>
      <c r="V115" s="160"/>
      <c r="W115" s="159">
        <v>141070</v>
      </c>
      <c r="X115" s="163">
        <v>53.49518023859905</v>
      </c>
      <c r="Y115" s="159">
        <v>1194.695072</v>
      </c>
      <c r="Z115" s="159"/>
      <c r="AA115" s="164">
        <v>8468.810321117176</v>
      </c>
      <c r="AB115" s="164"/>
      <c r="AC115" s="162">
        <v>-25.547552</v>
      </c>
      <c r="AD115" s="165"/>
      <c r="AE115" s="175">
        <v>66</v>
      </c>
      <c r="AF115" s="99"/>
      <c r="AG115" s="99"/>
      <c r="AH115" s="27"/>
      <c r="AI115" s="19">
        <v>135517</v>
      </c>
      <c r="AJ115" s="19">
        <v>808852380</v>
      </c>
      <c r="AK115" s="19">
        <v>-12956565</v>
      </c>
      <c r="AL115" s="19">
        <v>104188</v>
      </c>
      <c r="AM115" s="19">
        <v>2268531657</v>
      </c>
      <c r="AN115" s="19">
        <v>210426289</v>
      </c>
      <c r="AO115" s="102">
        <f t="shared" si="27"/>
        <v>239705</v>
      </c>
      <c r="AP115" s="102">
        <f t="shared" si="28"/>
        <v>2019.6787441931892</v>
      </c>
      <c r="AQ115" s="102">
        <f t="shared" si="29"/>
        <v>12838.213791952609</v>
      </c>
      <c r="AR115" s="103"/>
      <c r="AS115" s="5"/>
      <c r="AT115" s="5"/>
      <c r="AU115" s="5"/>
      <c r="AV115" s="5"/>
      <c r="AW115" s="5"/>
      <c r="AX115" s="5"/>
      <c r="AY115" s="5"/>
      <c r="AZ115" s="5"/>
      <c r="BA115" s="5"/>
      <c r="BB115" s="5"/>
    </row>
    <row r="116" spans="1:54" s="7" customFormat="1" ht="9.75" customHeight="1">
      <c r="A116" s="88"/>
      <c r="B116" s="174">
        <v>67</v>
      </c>
      <c r="C116" s="146" t="s">
        <v>107</v>
      </c>
      <c r="D116" s="167">
        <v>587942</v>
      </c>
      <c r="E116" s="168">
        <v>0.8622168545725284</v>
      </c>
      <c r="F116" s="168"/>
      <c r="G116" s="167">
        <v>23812.174080096334</v>
      </c>
      <c r="H116" s="167"/>
      <c r="I116" s="169"/>
      <c r="J116" s="167"/>
      <c r="K116" s="167">
        <v>349890</v>
      </c>
      <c r="L116" s="170">
        <v>59.510972170724315</v>
      </c>
      <c r="M116" s="167">
        <v>11673.738659</v>
      </c>
      <c r="N116" s="167"/>
      <c r="O116" s="171">
        <v>33364.02486209952</v>
      </c>
      <c r="P116" s="170"/>
      <c r="Q116" s="167">
        <v>837.295903</v>
      </c>
      <c r="R116" s="167"/>
      <c r="S116" s="171">
        <v>2393.026102489354</v>
      </c>
      <c r="T116" s="171"/>
      <c r="U116" s="172">
        <v>5.0880606566517494</v>
      </c>
      <c r="V116" s="168"/>
      <c r="W116" s="167">
        <v>238052</v>
      </c>
      <c r="X116" s="170">
        <v>40.48902782927568</v>
      </c>
      <c r="Y116" s="167">
        <v>2326.438594</v>
      </c>
      <c r="Z116" s="167"/>
      <c r="AA116" s="171">
        <v>9772.816838337842</v>
      </c>
      <c r="AB116" s="171"/>
      <c r="AC116" s="173">
        <v>-46.00334</v>
      </c>
      <c r="AD116" s="151"/>
      <c r="AE116" s="174">
        <v>67</v>
      </c>
      <c r="AF116" s="99"/>
      <c r="AG116" s="99"/>
      <c r="AH116" s="27"/>
      <c r="AI116" s="19">
        <v>233061</v>
      </c>
      <c r="AJ116" s="19">
        <v>1655321347</v>
      </c>
      <c r="AK116" s="19">
        <v>-23202698</v>
      </c>
      <c r="AL116" s="19">
        <v>328011</v>
      </c>
      <c r="AM116" s="19">
        <v>7629717330</v>
      </c>
      <c r="AN116" s="19">
        <v>767493765</v>
      </c>
      <c r="AO116" s="102">
        <f t="shared" si="27"/>
        <v>561072</v>
      </c>
      <c r="AP116" s="102">
        <f t="shared" si="28"/>
        <v>2339.8415449481877</v>
      </c>
      <c r="AQ116" s="102">
        <f t="shared" si="29"/>
        <v>16548.747178615224</v>
      </c>
      <c r="AR116" s="103"/>
      <c r="AS116" s="5"/>
      <c r="AT116" s="5"/>
      <c r="AU116" s="5"/>
      <c r="AV116" s="5"/>
      <c r="AW116" s="5"/>
      <c r="AX116" s="5"/>
      <c r="AY116" s="5"/>
      <c r="AZ116" s="5"/>
      <c r="BA116" s="5"/>
      <c r="BB116" s="5"/>
    </row>
    <row r="117" spans="1:54" s="7" customFormat="1" ht="9.75" customHeight="1">
      <c r="A117" s="88"/>
      <c r="B117" s="175">
        <v>68</v>
      </c>
      <c r="C117" s="158" t="s">
        <v>108</v>
      </c>
      <c r="D117" s="159">
        <v>405058</v>
      </c>
      <c r="E117" s="160">
        <v>0.743154177133335</v>
      </c>
      <c r="F117" s="161"/>
      <c r="G117" s="159">
        <v>23467.485797095724</v>
      </c>
      <c r="H117" s="159"/>
      <c r="I117" s="162"/>
      <c r="J117" s="159"/>
      <c r="K117" s="159">
        <v>240850</v>
      </c>
      <c r="L117" s="163">
        <v>59.46062045435468</v>
      </c>
      <c r="M117" s="159">
        <v>7857.896255</v>
      </c>
      <c r="N117" s="159"/>
      <c r="O117" s="164">
        <v>32625.68509445713</v>
      </c>
      <c r="P117" s="163"/>
      <c r="Q117" s="159">
        <v>539.04306</v>
      </c>
      <c r="R117" s="159"/>
      <c r="S117" s="164">
        <v>2238.0861947270087</v>
      </c>
      <c r="T117" s="164"/>
      <c r="U117" s="163">
        <v>1.067712332120197</v>
      </c>
      <c r="V117" s="160"/>
      <c r="W117" s="159">
        <v>164208</v>
      </c>
      <c r="X117" s="163">
        <v>40.53937954564532</v>
      </c>
      <c r="Y117" s="159">
        <v>1647.796607</v>
      </c>
      <c r="Z117" s="159"/>
      <c r="AA117" s="164">
        <v>10034.813206421124</v>
      </c>
      <c r="AB117" s="164"/>
      <c r="AC117" s="162">
        <v>-30.632956</v>
      </c>
      <c r="AD117" s="165"/>
      <c r="AE117" s="175">
        <v>68</v>
      </c>
      <c r="AF117" s="99"/>
      <c r="AG117" s="99"/>
      <c r="AH117" s="27"/>
      <c r="AI117" s="19">
        <v>158659</v>
      </c>
      <c r="AJ117" s="19">
        <v>1160327933</v>
      </c>
      <c r="AK117" s="19">
        <v>-15538579</v>
      </c>
      <c r="AL117" s="19">
        <v>230605</v>
      </c>
      <c r="AM117" s="19">
        <v>5462819177</v>
      </c>
      <c r="AN117" s="19">
        <v>565934170</v>
      </c>
      <c r="AO117" s="102">
        <f t="shared" si="27"/>
        <v>389264</v>
      </c>
      <c r="AP117" s="102">
        <f t="shared" si="28"/>
        <v>2454.1279243728454</v>
      </c>
      <c r="AQ117" s="102">
        <f t="shared" si="29"/>
        <v>17014.537974228286</v>
      </c>
      <c r="AR117" s="103"/>
      <c r="AS117" s="5"/>
      <c r="AT117" s="5"/>
      <c r="AU117" s="5"/>
      <c r="AV117" s="5"/>
      <c r="AW117" s="5"/>
      <c r="AX117" s="5"/>
      <c r="AY117" s="5"/>
      <c r="AZ117" s="5"/>
      <c r="BA117" s="5"/>
      <c r="BB117" s="5"/>
    </row>
    <row r="118" spans="1:54" s="7" customFormat="1" ht="9.75" customHeight="1">
      <c r="A118" s="88"/>
      <c r="B118" s="174">
        <v>69</v>
      </c>
      <c r="C118" s="146" t="s">
        <v>109</v>
      </c>
      <c r="D118" s="167">
        <v>934868</v>
      </c>
      <c r="E118" s="168">
        <v>1.2140909907822626</v>
      </c>
      <c r="F118" s="168"/>
      <c r="G118" s="167">
        <v>24781.50339085304</v>
      </c>
      <c r="H118" s="167"/>
      <c r="I118" s="169"/>
      <c r="J118" s="167"/>
      <c r="K118" s="167">
        <v>562858</v>
      </c>
      <c r="L118" s="170">
        <v>60.2072164198582</v>
      </c>
      <c r="M118" s="167">
        <v>19641.669109</v>
      </c>
      <c r="N118" s="167"/>
      <c r="O118" s="171">
        <v>34896.313295715794</v>
      </c>
      <c r="P118" s="170"/>
      <c r="Q118" s="167">
        <v>1606.897994</v>
      </c>
      <c r="R118" s="167"/>
      <c r="S118" s="171">
        <v>2854.8905656488846</v>
      </c>
      <c r="T118" s="171"/>
      <c r="U118" s="172">
        <v>1.6551041239995814</v>
      </c>
      <c r="V118" s="168"/>
      <c r="W118" s="167">
        <v>372010</v>
      </c>
      <c r="X118" s="170">
        <v>39.792783580141794</v>
      </c>
      <c r="Y118" s="167">
        <v>3525.765403</v>
      </c>
      <c r="Z118" s="167"/>
      <c r="AA118" s="171">
        <v>9477.609212117954</v>
      </c>
      <c r="AB118" s="171"/>
      <c r="AC118" s="173">
        <v>-67.272233</v>
      </c>
      <c r="AD118" s="151"/>
      <c r="AE118" s="174">
        <v>69</v>
      </c>
      <c r="AF118" s="99"/>
      <c r="AG118" s="99"/>
      <c r="AH118" s="27"/>
      <c r="AI118" s="19">
        <v>370123</v>
      </c>
      <c r="AJ118" s="19">
        <v>2519381258</v>
      </c>
      <c r="AK118" s="19">
        <v>-36157116</v>
      </c>
      <c r="AL118" s="19">
        <v>508688</v>
      </c>
      <c r="AM118" s="19">
        <v>12413734580</v>
      </c>
      <c r="AN118" s="19">
        <v>1398592632</v>
      </c>
      <c r="AO118" s="102">
        <f t="shared" si="27"/>
        <v>878811</v>
      </c>
      <c r="AP118" s="102">
        <f t="shared" si="28"/>
        <v>2749.411489950618</v>
      </c>
      <c r="AQ118" s="102">
        <f t="shared" si="29"/>
        <v>16992.40887744919</v>
      </c>
      <c r="AR118" s="103"/>
      <c r="AS118" s="5"/>
      <c r="AT118" s="5"/>
      <c r="AU118" s="5"/>
      <c r="AV118" s="5"/>
      <c r="AW118" s="5"/>
      <c r="AX118" s="5"/>
      <c r="AY118" s="5"/>
      <c r="AZ118" s="5"/>
      <c r="BA118" s="5"/>
      <c r="BB118" s="5"/>
    </row>
    <row r="119" spans="1:54" s="7" customFormat="1" ht="9.75" customHeight="1">
      <c r="A119" s="88"/>
      <c r="B119" s="175">
        <v>70</v>
      </c>
      <c r="C119" s="158" t="s">
        <v>110</v>
      </c>
      <c r="D119" s="159">
        <v>133800</v>
      </c>
      <c r="E119" s="160">
        <v>0.9963768115942028</v>
      </c>
      <c r="F119" s="161"/>
      <c r="G119" s="159">
        <v>19221.20504484305</v>
      </c>
      <c r="H119" s="159"/>
      <c r="I119" s="162"/>
      <c r="J119" s="159"/>
      <c r="K119" s="159">
        <v>67906</v>
      </c>
      <c r="L119" s="163">
        <v>50.751868460388636</v>
      </c>
      <c r="M119" s="159">
        <v>1934.952459</v>
      </c>
      <c r="N119" s="159"/>
      <c r="O119" s="164">
        <v>28494.57277707419</v>
      </c>
      <c r="P119" s="163"/>
      <c r="Q119" s="159">
        <v>99.443843</v>
      </c>
      <c r="R119" s="159"/>
      <c r="S119" s="164">
        <v>1464.4338202809765</v>
      </c>
      <c r="T119" s="164"/>
      <c r="U119" s="163">
        <v>2.2986510097239323</v>
      </c>
      <c r="V119" s="160"/>
      <c r="W119" s="159">
        <v>65894</v>
      </c>
      <c r="X119" s="163">
        <v>49.248131539611364</v>
      </c>
      <c r="Y119" s="159">
        <v>636.844776</v>
      </c>
      <c r="Z119" s="159"/>
      <c r="AA119" s="164">
        <v>9664.685343126841</v>
      </c>
      <c r="AB119" s="164"/>
      <c r="AC119" s="162">
        <v>-14.880232</v>
      </c>
      <c r="AD119" s="165"/>
      <c r="AE119" s="175">
        <v>70</v>
      </c>
      <c r="AF119" s="99"/>
      <c r="AG119" s="99"/>
      <c r="AH119" s="27"/>
      <c r="AI119" s="19">
        <v>66434</v>
      </c>
      <c r="AJ119" s="19">
        <v>465066165</v>
      </c>
      <c r="AK119" s="19">
        <v>-6430745</v>
      </c>
      <c r="AL119" s="19">
        <v>59987</v>
      </c>
      <c r="AM119" s="19">
        <v>1244867656</v>
      </c>
      <c r="AN119" s="19">
        <v>98771230</v>
      </c>
      <c r="AO119" s="102">
        <f t="shared" si="27"/>
        <v>126421</v>
      </c>
      <c r="AP119" s="102">
        <f t="shared" si="28"/>
        <v>1646.5439178488673</v>
      </c>
      <c r="AQ119" s="102">
        <f t="shared" si="29"/>
        <v>13525.710293384802</v>
      </c>
      <c r="AR119" s="103"/>
      <c r="AS119" s="5"/>
      <c r="AT119" s="5"/>
      <c r="AU119" s="5"/>
      <c r="AV119" s="5"/>
      <c r="AW119" s="5"/>
      <c r="AX119" s="5"/>
      <c r="AY119" s="5"/>
      <c r="AZ119" s="5"/>
      <c r="BA119" s="5"/>
      <c r="BB119" s="5"/>
    </row>
    <row r="120" spans="1:54" s="7" customFormat="1" ht="9.75" customHeight="1">
      <c r="A120" s="88"/>
      <c r="B120" s="174">
        <v>71</v>
      </c>
      <c r="C120" s="146" t="s">
        <v>111</v>
      </c>
      <c r="D120" s="167">
        <v>313413</v>
      </c>
      <c r="E120" s="168">
        <v>0.7221225969418252</v>
      </c>
      <c r="F120" s="168"/>
      <c r="G120" s="167">
        <v>20219.900237067384</v>
      </c>
      <c r="H120" s="167"/>
      <c r="I120" s="169"/>
      <c r="J120" s="167"/>
      <c r="K120" s="167">
        <v>163741</v>
      </c>
      <c r="L120" s="170">
        <v>52.24448251986995</v>
      </c>
      <c r="M120" s="167">
        <v>4874.715356</v>
      </c>
      <c r="N120" s="167"/>
      <c r="O120" s="171">
        <v>29770.890345118205</v>
      </c>
      <c r="P120" s="170"/>
      <c r="Q120" s="167">
        <v>286.155906</v>
      </c>
      <c r="R120" s="167"/>
      <c r="S120" s="171">
        <v>1747.6130352202563</v>
      </c>
      <c r="T120" s="171"/>
      <c r="U120" s="172">
        <v>2.3552638000186077</v>
      </c>
      <c r="V120" s="168"/>
      <c r="W120" s="167">
        <v>149672</v>
      </c>
      <c r="X120" s="170">
        <v>47.75551748013005</v>
      </c>
      <c r="Y120" s="167">
        <v>1462.464237</v>
      </c>
      <c r="Z120" s="167"/>
      <c r="AA120" s="171">
        <v>9771.12777941098</v>
      </c>
      <c r="AB120" s="171"/>
      <c r="AC120" s="173">
        <v>-28.565971</v>
      </c>
      <c r="AD120" s="151"/>
      <c r="AE120" s="174">
        <v>71</v>
      </c>
      <c r="AF120" s="99"/>
      <c r="AG120" s="99"/>
      <c r="AH120" s="27"/>
      <c r="AI120" s="19">
        <v>155475</v>
      </c>
      <c r="AJ120" s="19">
        <v>1073839652</v>
      </c>
      <c r="AK120" s="19">
        <v>-14949473</v>
      </c>
      <c r="AL120" s="19">
        <v>145711</v>
      </c>
      <c r="AM120" s="19">
        <v>3118129814</v>
      </c>
      <c r="AN120" s="19">
        <v>267028049</v>
      </c>
      <c r="AO120" s="102">
        <f t="shared" si="27"/>
        <v>301186</v>
      </c>
      <c r="AP120" s="102">
        <f t="shared" si="28"/>
        <v>1832.58675734845</v>
      </c>
      <c r="AQ120" s="102">
        <f t="shared" si="29"/>
        <v>13918.208236770633</v>
      </c>
      <c r="AR120" s="103"/>
      <c r="AS120" s="5"/>
      <c r="AT120" s="5"/>
      <c r="AU120" s="5"/>
      <c r="AV120" s="5"/>
      <c r="AW120" s="5"/>
      <c r="AX120" s="5"/>
      <c r="AY120" s="5"/>
      <c r="AZ120" s="5"/>
      <c r="BA120" s="5"/>
      <c r="BB120" s="5"/>
    </row>
    <row r="121" spans="1:54" s="7" customFormat="1" ht="9.75" customHeight="1">
      <c r="A121" s="88"/>
      <c r="B121" s="175">
        <v>72</v>
      </c>
      <c r="C121" s="158" t="s">
        <v>112</v>
      </c>
      <c r="D121" s="159">
        <v>305668</v>
      </c>
      <c r="E121" s="160">
        <v>0.8209671514187987</v>
      </c>
      <c r="F121" s="161"/>
      <c r="G121" s="159">
        <v>20809.94522161299</v>
      </c>
      <c r="H121" s="159"/>
      <c r="I121" s="162"/>
      <c r="J121" s="159"/>
      <c r="K121" s="159">
        <v>166608</v>
      </c>
      <c r="L121" s="163">
        <v>54.506196265228944</v>
      </c>
      <c r="M121" s="159">
        <v>5011.324372</v>
      </c>
      <c r="N121" s="159"/>
      <c r="O121" s="164">
        <v>30078.533875924324</v>
      </c>
      <c r="P121" s="163"/>
      <c r="Q121" s="159">
        <v>284.954457</v>
      </c>
      <c r="R121" s="159"/>
      <c r="S121" s="164">
        <v>1710.328777729761</v>
      </c>
      <c r="T121" s="164"/>
      <c r="U121" s="163">
        <v>2.7651016639258352</v>
      </c>
      <c r="V121" s="160"/>
      <c r="W121" s="159">
        <v>139060</v>
      </c>
      <c r="X121" s="163">
        <v>45.49380373477106</v>
      </c>
      <c r="Y121" s="159">
        <v>1349.609964</v>
      </c>
      <c r="Z121" s="159"/>
      <c r="AA121" s="164">
        <v>9705.234891413778</v>
      </c>
      <c r="AB121" s="164"/>
      <c r="AC121" s="162">
        <v>-28.114122</v>
      </c>
      <c r="AD121" s="165"/>
      <c r="AE121" s="175">
        <v>72</v>
      </c>
      <c r="AF121" s="99"/>
      <c r="AG121" s="99"/>
      <c r="AH121" s="27"/>
      <c r="AI121" s="19">
        <v>141491</v>
      </c>
      <c r="AJ121" s="19">
        <v>995244640</v>
      </c>
      <c r="AK121" s="19">
        <v>-14302272</v>
      </c>
      <c r="AL121" s="19">
        <v>148838</v>
      </c>
      <c r="AM121" s="19">
        <v>3206389653</v>
      </c>
      <c r="AN121" s="19">
        <v>276962737</v>
      </c>
      <c r="AO121" s="102">
        <f t="shared" si="27"/>
        <v>290329</v>
      </c>
      <c r="AP121" s="102">
        <f t="shared" si="28"/>
        <v>1860.8335035407624</v>
      </c>
      <c r="AQ121" s="102">
        <f t="shared" si="29"/>
        <v>14471.975906643842</v>
      </c>
      <c r="AR121" s="103"/>
      <c r="AS121" s="5"/>
      <c r="AT121" s="5"/>
      <c r="AU121" s="5"/>
      <c r="AV121" s="5"/>
      <c r="AW121" s="5"/>
      <c r="AX121" s="5"/>
      <c r="AY121" s="5"/>
      <c r="AZ121" s="5"/>
      <c r="BA121" s="5"/>
      <c r="BB121" s="5"/>
    </row>
    <row r="122" spans="1:54" s="7" customFormat="1" ht="9.75" customHeight="1">
      <c r="A122" s="88"/>
      <c r="B122" s="174">
        <v>73</v>
      </c>
      <c r="C122" s="146" t="s">
        <v>113</v>
      </c>
      <c r="D122" s="167">
        <v>234323</v>
      </c>
      <c r="E122" s="168">
        <v>1.272371304223806</v>
      </c>
      <c r="F122" s="168"/>
      <c r="G122" s="167">
        <v>22979.40075878168</v>
      </c>
      <c r="H122" s="167"/>
      <c r="I122" s="169"/>
      <c r="J122" s="167"/>
      <c r="K122" s="167">
        <v>139127</v>
      </c>
      <c r="L122" s="170">
        <v>59.374026450668524</v>
      </c>
      <c r="M122" s="167">
        <v>4444.036455</v>
      </c>
      <c r="N122" s="167"/>
      <c r="O122" s="171">
        <v>31942.30059585846</v>
      </c>
      <c r="P122" s="170"/>
      <c r="Q122" s="167">
        <v>306.541313</v>
      </c>
      <c r="R122" s="167"/>
      <c r="S122" s="171">
        <v>2203.3200816520157</v>
      </c>
      <c r="T122" s="171"/>
      <c r="U122" s="172">
        <v>1.7152571967894135</v>
      </c>
      <c r="V122" s="168"/>
      <c r="W122" s="167">
        <v>95196</v>
      </c>
      <c r="X122" s="170">
        <v>40.625973549331476</v>
      </c>
      <c r="Y122" s="167">
        <v>940.565669</v>
      </c>
      <c r="Z122" s="167"/>
      <c r="AA122" s="171">
        <v>9880.306620026051</v>
      </c>
      <c r="AB122" s="171"/>
      <c r="AC122" s="173">
        <v>-17.647615</v>
      </c>
      <c r="AD122" s="151"/>
      <c r="AE122" s="174">
        <v>73</v>
      </c>
      <c r="AF122" s="99"/>
      <c r="AG122" s="99"/>
      <c r="AH122" s="27"/>
      <c r="AI122" s="19">
        <v>96285</v>
      </c>
      <c r="AJ122" s="19">
        <v>673043175</v>
      </c>
      <c r="AK122" s="19">
        <v>-8923678</v>
      </c>
      <c r="AL122" s="19">
        <v>119906</v>
      </c>
      <c r="AM122" s="19">
        <v>2706934315</v>
      </c>
      <c r="AN122" s="19">
        <v>266876869</v>
      </c>
      <c r="AO122" s="102">
        <f t="shared" si="27"/>
        <v>216191</v>
      </c>
      <c r="AP122" s="102">
        <f t="shared" si="28"/>
        <v>2225.7173869531134</v>
      </c>
      <c r="AQ122" s="102">
        <f t="shared" si="29"/>
        <v>15634.21923206794</v>
      </c>
      <c r="AR122" s="103"/>
      <c r="AS122" s="5"/>
      <c r="AT122" s="5"/>
      <c r="AU122" s="5"/>
      <c r="AV122" s="5"/>
      <c r="AW122" s="5"/>
      <c r="AX122" s="5"/>
      <c r="AY122" s="5"/>
      <c r="AZ122" s="5"/>
      <c r="BA122" s="5"/>
      <c r="BB122" s="5"/>
    </row>
    <row r="123" spans="1:54" s="7" customFormat="1" ht="9.75" customHeight="1">
      <c r="A123" s="88"/>
      <c r="B123" s="175">
        <v>74</v>
      </c>
      <c r="C123" s="158" t="s">
        <v>114</v>
      </c>
      <c r="D123" s="159">
        <v>395590</v>
      </c>
      <c r="E123" s="160">
        <v>1.8378122337180236</v>
      </c>
      <c r="F123" s="161"/>
      <c r="G123" s="159">
        <v>26602.072082206323</v>
      </c>
      <c r="H123" s="159"/>
      <c r="I123" s="162"/>
      <c r="J123" s="159"/>
      <c r="K123" s="159">
        <v>237596</v>
      </c>
      <c r="L123" s="163">
        <v>60.06117444829242</v>
      </c>
      <c r="M123" s="159">
        <v>8390.255769</v>
      </c>
      <c r="N123" s="159"/>
      <c r="O123" s="164">
        <v>35313.118777252144</v>
      </c>
      <c r="P123" s="163"/>
      <c r="Q123" s="159">
        <v>543.853346</v>
      </c>
      <c r="R123" s="159"/>
      <c r="S123" s="164">
        <v>2288.983593999899</v>
      </c>
      <c r="T123" s="164"/>
      <c r="U123" s="163">
        <v>0.795572377518366</v>
      </c>
      <c r="V123" s="160"/>
      <c r="W123" s="159">
        <v>157994</v>
      </c>
      <c r="X123" s="163">
        <v>39.93882555170757</v>
      </c>
      <c r="Y123" s="159">
        <v>2133.257926</v>
      </c>
      <c r="Z123" s="159"/>
      <c r="AA123" s="164">
        <v>13502.145182728458</v>
      </c>
      <c r="AB123" s="164"/>
      <c r="AC123" s="162">
        <v>-25.917932</v>
      </c>
      <c r="AD123" s="165"/>
      <c r="AE123" s="175">
        <v>74</v>
      </c>
      <c r="AF123" s="99"/>
      <c r="AG123" s="99"/>
      <c r="AH123" s="27"/>
      <c r="AI123" s="19">
        <v>154826</v>
      </c>
      <c r="AJ123" s="19">
        <v>1518608312</v>
      </c>
      <c r="AK123" s="19">
        <v>-15298525</v>
      </c>
      <c r="AL123" s="19">
        <v>206539</v>
      </c>
      <c r="AM123" s="19">
        <v>5100637303</v>
      </c>
      <c r="AN123" s="19">
        <v>477159055</v>
      </c>
      <c r="AO123" s="102">
        <f t="shared" si="27"/>
        <v>361365</v>
      </c>
      <c r="AP123" s="102">
        <f t="shared" si="28"/>
        <v>2310.2612823728205</v>
      </c>
      <c r="AQ123" s="102">
        <f t="shared" si="29"/>
        <v>18317.34012701839</v>
      </c>
      <c r="AR123" s="103"/>
      <c r="AS123" s="5"/>
      <c r="AT123" s="5"/>
      <c r="AU123" s="5"/>
      <c r="AV123" s="5"/>
      <c r="AW123" s="5"/>
      <c r="AX123" s="5"/>
      <c r="AY123" s="5"/>
      <c r="AZ123" s="5"/>
      <c r="BA123" s="5"/>
      <c r="BB123" s="5"/>
    </row>
    <row r="124" spans="1:54" s="7" customFormat="1" ht="9.75" customHeight="1">
      <c r="A124" s="88"/>
      <c r="B124" s="174"/>
      <c r="C124" s="146" t="s">
        <v>115</v>
      </c>
      <c r="D124" s="167">
        <v>201168</v>
      </c>
      <c r="E124" s="168">
        <v>-0.6661169185796747</v>
      </c>
      <c r="F124" s="168"/>
      <c r="G124" s="167">
        <v>17127.849657997296</v>
      </c>
      <c r="H124" s="167"/>
      <c r="I124" s="169"/>
      <c r="J124" s="167"/>
      <c r="K124" s="167">
        <v>102384</v>
      </c>
      <c r="L124" s="170">
        <v>50.89477451682176</v>
      </c>
      <c r="M124" s="167">
        <v>3053.361289</v>
      </c>
      <c r="N124" s="167"/>
      <c r="O124" s="171">
        <v>29822.641125566493</v>
      </c>
      <c r="P124" s="170"/>
      <c r="Q124" s="167">
        <v>473.307197</v>
      </c>
      <c r="R124" s="167"/>
      <c r="S124" s="171">
        <v>4622.862918034068</v>
      </c>
      <c r="T124" s="171"/>
      <c r="U124" s="172">
        <v>0.9049798417240646</v>
      </c>
      <c r="V124" s="168"/>
      <c r="W124" s="167">
        <v>98784</v>
      </c>
      <c r="X124" s="170">
        <v>49.10522548317824</v>
      </c>
      <c r="Y124" s="167">
        <v>392.213971</v>
      </c>
      <c r="Z124" s="167"/>
      <c r="AA124" s="171">
        <v>3970.420017411727</v>
      </c>
      <c r="AB124" s="171"/>
      <c r="AC124" s="173">
        <v>-3.29528</v>
      </c>
      <c r="AD124" s="151"/>
      <c r="AE124" s="174"/>
      <c r="AF124" s="99"/>
      <c r="AG124" s="99"/>
      <c r="AH124" s="27"/>
      <c r="AI124" s="19">
        <v>62889</v>
      </c>
      <c r="AJ124" s="19">
        <v>209860193</v>
      </c>
      <c r="AK124" s="19">
        <v>-1597710</v>
      </c>
      <c r="AL124" s="19">
        <v>76379</v>
      </c>
      <c r="AM124" s="19">
        <v>1407468589</v>
      </c>
      <c r="AN124" s="19">
        <v>299239119</v>
      </c>
      <c r="AO124" s="102">
        <f t="shared" si="27"/>
        <v>139268</v>
      </c>
      <c r="AP124" s="102">
        <f t="shared" si="28"/>
        <v>3917.8192827871535</v>
      </c>
      <c r="AQ124" s="102">
        <f t="shared" si="29"/>
        <v>11613.068199442801</v>
      </c>
      <c r="AR124" s="103"/>
      <c r="AS124" s="5"/>
      <c r="AT124" s="5"/>
      <c r="AU124" s="5"/>
      <c r="AV124" s="5"/>
      <c r="AW124" s="5"/>
      <c r="AX124" s="5"/>
      <c r="AY124" s="5"/>
      <c r="AZ124" s="5"/>
      <c r="BA124" s="5"/>
      <c r="BB124" s="5"/>
    </row>
    <row r="125" spans="1:54" s="7" customFormat="1" ht="9.75" customHeight="1">
      <c r="A125" s="88"/>
      <c r="B125" s="175">
        <v>75</v>
      </c>
      <c r="C125" s="158" t="s">
        <v>155</v>
      </c>
      <c r="D125" s="159">
        <v>1432483</v>
      </c>
      <c r="E125" s="210">
        <v>0.5849090652479052</v>
      </c>
      <c r="F125" s="160"/>
      <c r="G125" s="159">
        <v>37713.421385105445</v>
      </c>
      <c r="H125" s="159"/>
      <c r="I125" s="162"/>
      <c r="J125" s="159"/>
      <c r="K125" s="159">
        <v>940447</v>
      </c>
      <c r="L125" s="242">
        <v>65.6515295469475</v>
      </c>
      <c r="M125" s="159">
        <v>50140.700794</v>
      </c>
      <c r="N125" s="159"/>
      <c r="O125" s="164">
        <v>99073.49750640195</v>
      </c>
      <c r="P125" s="163"/>
      <c r="Q125" s="159">
        <v>7337.309239</v>
      </c>
      <c r="R125" s="159"/>
      <c r="S125" s="164">
        <v>7801.9380560520685</v>
      </c>
      <c r="T125" s="164"/>
      <c r="U125" s="242">
        <v>7.275188979982642</v>
      </c>
      <c r="V125" s="160"/>
      <c r="W125" s="159">
        <v>492036</v>
      </c>
      <c r="X125" s="242">
        <v>34.3484704530525</v>
      </c>
      <c r="Y125" s="159">
        <v>3883.134212</v>
      </c>
      <c r="Z125" s="159"/>
      <c r="AA125" s="164">
        <v>7891.9717500345505</v>
      </c>
      <c r="AB125" s="164"/>
      <c r="AC125" s="210">
        <v>-72.61969500000001</v>
      </c>
      <c r="AD125" s="165"/>
      <c r="AE125" s="175">
        <v>75</v>
      </c>
      <c r="AF125" s="99"/>
      <c r="AG125" s="99"/>
      <c r="AH125" s="27"/>
      <c r="AI125" s="19">
        <v>83478</v>
      </c>
      <c r="AJ125" s="19">
        <v>470765172</v>
      </c>
      <c r="AK125" s="19">
        <v>-7648077</v>
      </c>
      <c r="AL125" s="19">
        <v>177158</v>
      </c>
      <c r="AM125" s="19">
        <v>5588390206</v>
      </c>
      <c r="AN125" s="19">
        <v>1045249929.0000001</v>
      </c>
      <c r="AO125" s="102">
        <f t="shared" si="27"/>
        <v>260636</v>
      </c>
      <c r="AP125" s="102">
        <f t="shared" si="28"/>
        <v>5900.10007450976</v>
      </c>
      <c r="AQ125" s="102">
        <f t="shared" si="29"/>
        <v>23247.57661259381</v>
      </c>
      <c r="AR125" s="103"/>
      <c r="AS125" s="5"/>
      <c r="AT125" s="5"/>
      <c r="AU125" s="5"/>
      <c r="AV125" s="5"/>
      <c r="AW125" s="5"/>
      <c r="AX125" s="5"/>
      <c r="AY125" s="5"/>
      <c r="AZ125" s="5"/>
      <c r="BA125" s="5"/>
      <c r="BB125" s="5"/>
    </row>
    <row r="126" spans="1:54" s="7" customFormat="1" ht="9.75" customHeight="1">
      <c r="A126" s="88"/>
      <c r="B126" s="174">
        <v>76</v>
      </c>
      <c r="C126" s="146" t="s">
        <v>116</v>
      </c>
      <c r="D126" s="167">
        <v>695097</v>
      </c>
      <c r="E126" s="168">
        <v>0.8038529252241303</v>
      </c>
      <c r="F126" s="168"/>
      <c r="G126" s="167">
        <v>21141.285498282974</v>
      </c>
      <c r="H126" s="167"/>
      <c r="I126" s="169"/>
      <c r="J126" s="167"/>
      <c r="K126" s="167">
        <v>377500</v>
      </c>
      <c r="L126" s="170">
        <v>54.30896694993649</v>
      </c>
      <c r="M126" s="167">
        <v>11797.794491</v>
      </c>
      <c r="N126" s="167"/>
      <c r="O126" s="171">
        <v>31252.435737748343</v>
      </c>
      <c r="P126" s="170"/>
      <c r="Q126" s="167">
        <v>779.486331</v>
      </c>
      <c r="R126" s="167"/>
      <c r="S126" s="171">
        <v>2064.8644529801322</v>
      </c>
      <c r="T126" s="171"/>
      <c r="U126" s="172">
        <v>3.3673127531716647</v>
      </c>
      <c r="V126" s="168"/>
      <c r="W126" s="167">
        <v>317597</v>
      </c>
      <c r="X126" s="170">
        <v>45.69103305006352</v>
      </c>
      <c r="Y126" s="167">
        <v>2897.449635</v>
      </c>
      <c r="Z126" s="167"/>
      <c r="AA126" s="171">
        <v>9123.038426055662</v>
      </c>
      <c r="AB126" s="171"/>
      <c r="AC126" s="173">
        <v>-56.347666</v>
      </c>
      <c r="AD126" s="151"/>
      <c r="AE126" s="174">
        <v>76</v>
      </c>
      <c r="AF126" s="99"/>
      <c r="AG126" s="99"/>
      <c r="AH126" s="27"/>
      <c r="AI126" s="19">
        <v>326709</v>
      </c>
      <c r="AJ126" s="19">
        <v>2168937505</v>
      </c>
      <c r="AK126" s="19">
        <v>-30733832</v>
      </c>
      <c r="AL126" s="19">
        <v>338100</v>
      </c>
      <c r="AM126" s="19">
        <v>7572291818</v>
      </c>
      <c r="AN126" s="19">
        <v>702585700</v>
      </c>
      <c r="AO126" s="102">
        <f t="shared" si="27"/>
        <v>664809</v>
      </c>
      <c r="AP126" s="102">
        <f t="shared" si="28"/>
        <v>2078.0411120970125</v>
      </c>
      <c r="AQ126" s="102">
        <f t="shared" si="29"/>
        <v>14652.673659652623</v>
      </c>
      <c r="AR126" s="103"/>
      <c r="AS126" s="5"/>
      <c r="AT126" s="5"/>
      <c r="AU126" s="5"/>
      <c r="AV126" s="5"/>
      <c r="AW126" s="5"/>
      <c r="AX126" s="5"/>
      <c r="AY126" s="5"/>
      <c r="AZ126" s="5"/>
      <c r="BA126" s="5"/>
      <c r="BB126" s="5"/>
    </row>
    <row r="127" spans="1:54" s="7" customFormat="1" ht="9.75" customHeight="1">
      <c r="A127" s="88"/>
      <c r="B127" s="175">
        <v>77</v>
      </c>
      <c r="C127" s="158" t="s">
        <v>117</v>
      </c>
      <c r="D127" s="159">
        <v>692586</v>
      </c>
      <c r="E127" s="160">
        <v>1.3794678275431012</v>
      </c>
      <c r="F127" s="161"/>
      <c r="G127" s="159">
        <v>25194.435642649434</v>
      </c>
      <c r="H127" s="159"/>
      <c r="I127" s="162"/>
      <c r="J127" s="159"/>
      <c r="K127" s="159">
        <v>448073</v>
      </c>
      <c r="L127" s="163">
        <v>64.69564790509772</v>
      </c>
      <c r="M127" s="159">
        <v>15106.108658</v>
      </c>
      <c r="N127" s="159"/>
      <c r="O127" s="164">
        <v>33713.499045914396</v>
      </c>
      <c r="P127" s="163"/>
      <c r="Q127" s="159">
        <v>1125.990467</v>
      </c>
      <c r="R127" s="159"/>
      <c r="S127" s="164">
        <v>2512.9620999256817</v>
      </c>
      <c r="T127" s="164"/>
      <c r="U127" s="163">
        <v>1.7970875722991249</v>
      </c>
      <c r="V127" s="160"/>
      <c r="W127" s="159">
        <v>244513</v>
      </c>
      <c r="X127" s="163">
        <v>35.30435209490229</v>
      </c>
      <c r="Y127" s="159">
        <v>2343.204746</v>
      </c>
      <c r="Z127" s="159"/>
      <c r="AA127" s="164">
        <v>9583.149959306867</v>
      </c>
      <c r="AB127" s="164"/>
      <c r="AC127" s="162">
        <v>-46.627435</v>
      </c>
      <c r="AD127" s="165"/>
      <c r="AE127" s="175">
        <v>77</v>
      </c>
      <c r="AF127" s="99"/>
      <c r="AG127" s="99"/>
      <c r="AH127" s="27"/>
      <c r="AI127" s="19">
        <v>238933</v>
      </c>
      <c r="AJ127" s="19">
        <v>1693809836</v>
      </c>
      <c r="AK127" s="19">
        <v>-25568193</v>
      </c>
      <c r="AL127" s="19">
        <v>397424</v>
      </c>
      <c r="AM127" s="19">
        <v>9717263613</v>
      </c>
      <c r="AN127" s="19">
        <v>1020639365</v>
      </c>
      <c r="AO127" s="102">
        <f t="shared" si="27"/>
        <v>636357</v>
      </c>
      <c r="AP127" s="102">
        <f t="shared" si="28"/>
        <v>2568.137216172149</v>
      </c>
      <c r="AQ127" s="102">
        <f t="shared" si="29"/>
        <v>17931.87385225589</v>
      </c>
      <c r="AR127" s="103"/>
      <c r="AS127" s="5"/>
      <c r="AT127" s="5"/>
      <c r="AU127" s="5"/>
      <c r="AV127" s="5"/>
      <c r="AW127" s="5"/>
      <c r="AX127" s="5"/>
      <c r="AY127" s="5"/>
      <c r="AZ127" s="5"/>
      <c r="BA127" s="5"/>
      <c r="BB127" s="5"/>
    </row>
    <row r="128" spans="1:54" s="7" customFormat="1" ht="9.75" customHeight="1">
      <c r="A128" s="88"/>
      <c r="B128" s="174">
        <v>78</v>
      </c>
      <c r="C128" s="146" t="s">
        <v>118</v>
      </c>
      <c r="D128" s="167">
        <v>735171</v>
      </c>
      <c r="E128" s="168">
        <v>0.711391302203628</v>
      </c>
      <c r="F128" s="168"/>
      <c r="G128" s="167">
        <v>34381.38933254984</v>
      </c>
      <c r="H128" s="167"/>
      <c r="I128" s="169"/>
      <c r="J128" s="167"/>
      <c r="K128" s="167">
        <v>520748</v>
      </c>
      <c r="L128" s="170">
        <v>70.83358837603768</v>
      </c>
      <c r="M128" s="167">
        <v>23109.035707</v>
      </c>
      <c r="N128" s="167"/>
      <c r="O128" s="171">
        <v>44376.619222733454</v>
      </c>
      <c r="P128" s="170"/>
      <c r="Q128" s="167">
        <v>2373.480466</v>
      </c>
      <c r="R128" s="167"/>
      <c r="S128" s="171">
        <v>4557.829249464232</v>
      </c>
      <c r="T128" s="171"/>
      <c r="U128" s="172">
        <v>4.691069642387107</v>
      </c>
      <c r="V128" s="168"/>
      <c r="W128" s="167">
        <v>214423</v>
      </c>
      <c r="X128" s="170">
        <v>29.16641162396232</v>
      </c>
      <c r="Y128" s="167">
        <v>2167.16467</v>
      </c>
      <c r="Z128" s="167"/>
      <c r="AA128" s="171">
        <v>10106.959934335402</v>
      </c>
      <c r="AB128" s="171"/>
      <c r="AC128" s="173">
        <v>-37.478084</v>
      </c>
      <c r="AD128" s="151"/>
      <c r="AE128" s="174">
        <v>78</v>
      </c>
      <c r="AF128" s="99"/>
      <c r="AG128" s="99"/>
      <c r="AH128" s="27"/>
      <c r="AI128" s="19">
        <v>211220</v>
      </c>
      <c r="AJ128" s="19">
        <v>1531549827</v>
      </c>
      <c r="AK128" s="19">
        <v>-20696324</v>
      </c>
      <c r="AL128" s="19">
        <v>492565</v>
      </c>
      <c r="AM128" s="19">
        <v>14922478126</v>
      </c>
      <c r="AN128" s="19">
        <v>2083508116.9999998</v>
      </c>
      <c r="AO128" s="102">
        <f t="shared" si="27"/>
        <v>703785</v>
      </c>
      <c r="AP128" s="102">
        <f t="shared" si="28"/>
        <v>4229.915071107366</v>
      </c>
      <c r="AQ128" s="102">
        <f t="shared" si="29"/>
        <v>23379.33879380777</v>
      </c>
      <c r="AR128" s="103"/>
      <c r="AS128" s="5"/>
      <c r="AT128" s="5"/>
      <c r="AU128" s="5"/>
      <c r="AV128" s="5"/>
      <c r="AW128" s="5"/>
      <c r="AX128" s="5"/>
      <c r="AY128" s="5"/>
      <c r="AZ128" s="5"/>
      <c r="BA128" s="5"/>
      <c r="BB128" s="5"/>
    </row>
    <row r="129" spans="1:54" s="7" customFormat="1" ht="9.75" customHeight="1">
      <c r="A129" s="88"/>
      <c r="B129" s="175">
        <v>79</v>
      </c>
      <c r="C129" s="158" t="s">
        <v>119</v>
      </c>
      <c r="D129" s="159">
        <v>202856</v>
      </c>
      <c r="E129" s="160">
        <v>1.1236179100906272</v>
      </c>
      <c r="F129" s="161"/>
      <c r="G129" s="159">
        <v>20302.84041881926</v>
      </c>
      <c r="H129" s="159"/>
      <c r="I129" s="162"/>
      <c r="J129" s="159"/>
      <c r="K129" s="159">
        <v>103972</v>
      </c>
      <c r="L129" s="163">
        <v>51.25409157234688</v>
      </c>
      <c r="M129" s="159">
        <v>3159.290098</v>
      </c>
      <c r="N129" s="159"/>
      <c r="O129" s="164">
        <v>30385.970241988227</v>
      </c>
      <c r="P129" s="163"/>
      <c r="Q129" s="159">
        <v>180.743541</v>
      </c>
      <c r="R129" s="159"/>
      <c r="S129" s="164">
        <v>1738.386690647482</v>
      </c>
      <c r="T129" s="164"/>
      <c r="U129" s="163">
        <v>0.939064843444604</v>
      </c>
      <c r="V129" s="160"/>
      <c r="W129" s="159">
        <v>98884</v>
      </c>
      <c r="X129" s="163">
        <v>48.74590842765311</v>
      </c>
      <c r="Y129" s="159">
        <v>959.262898</v>
      </c>
      <c r="Z129" s="159"/>
      <c r="AA129" s="164">
        <v>9700.890922697301</v>
      </c>
      <c r="AB129" s="164"/>
      <c r="AC129" s="162">
        <v>-22.124983</v>
      </c>
      <c r="AD129" s="165"/>
      <c r="AE129" s="175">
        <v>79</v>
      </c>
      <c r="AF129" s="99"/>
      <c r="AG129" s="99"/>
      <c r="AH129" s="27"/>
      <c r="AI129" s="19">
        <v>103245</v>
      </c>
      <c r="AJ129" s="19">
        <v>706348897</v>
      </c>
      <c r="AK129" s="19">
        <v>-11829288</v>
      </c>
      <c r="AL129" s="19">
        <v>88773</v>
      </c>
      <c r="AM129" s="19">
        <v>1942995695</v>
      </c>
      <c r="AN129" s="19">
        <v>166863346</v>
      </c>
      <c r="AO129" s="102">
        <f t="shared" si="27"/>
        <v>192018</v>
      </c>
      <c r="AP129" s="102">
        <f t="shared" si="28"/>
        <v>1879.6632534667071</v>
      </c>
      <c r="AQ129" s="102">
        <f t="shared" si="29"/>
        <v>13797.37624597694</v>
      </c>
      <c r="AR129" s="103"/>
      <c r="AS129" s="5"/>
      <c r="AT129" s="5"/>
      <c r="AU129" s="5"/>
      <c r="AV129" s="5"/>
      <c r="AW129" s="5"/>
      <c r="AX129" s="5"/>
      <c r="AY129" s="5"/>
      <c r="AZ129" s="5"/>
      <c r="BA129" s="5"/>
      <c r="BB129" s="5"/>
    </row>
    <row r="130" spans="1:54" s="7" customFormat="1" ht="9.75" customHeight="1">
      <c r="A130" s="88"/>
      <c r="B130" s="174">
        <v>80</v>
      </c>
      <c r="C130" s="146" t="s">
        <v>120</v>
      </c>
      <c r="D130" s="167">
        <v>315813</v>
      </c>
      <c r="E130" s="168">
        <v>0.9087161987289476</v>
      </c>
      <c r="F130" s="168"/>
      <c r="G130" s="167">
        <v>19735.25943833851</v>
      </c>
      <c r="H130" s="167"/>
      <c r="I130" s="169"/>
      <c r="J130" s="167"/>
      <c r="K130" s="167">
        <v>159753</v>
      </c>
      <c r="L130" s="170">
        <v>50.584681441232625</v>
      </c>
      <c r="M130" s="167">
        <v>4834.179602</v>
      </c>
      <c r="N130" s="167"/>
      <c r="O130" s="171">
        <v>30260.336907601108</v>
      </c>
      <c r="P130" s="170"/>
      <c r="Q130" s="167">
        <v>310.083215</v>
      </c>
      <c r="R130" s="167"/>
      <c r="S130" s="171">
        <v>1941.0165380305848</v>
      </c>
      <c r="T130" s="171"/>
      <c r="U130" s="172">
        <v>2.83211014485184</v>
      </c>
      <c r="V130" s="168"/>
      <c r="W130" s="167">
        <v>156060</v>
      </c>
      <c r="X130" s="170">
        <v>49.415318558767375</v>
      </c>
      <c r="Y130" s="167">
        <v>1398.471887</v>
      </c>
      <c r="Z130" s="167"/>
      <c r="AA130" s="171">
        <v>8961.116794822505</v>
      </c>
      <c r="AB130" s="171"/>
      <c r="AC130" s="173">
        <v>-29.083757</v>
      </c>
      <c r="AD130" s="151"/>
      <c r="AE130" s="174">
        <v>80</v>
      </c>
      <c r="AF130" s="99"/>
      <c r="AG130" s="99"/>
      <c r="AH130" s="27"/>
      <c r="AI130" s="19">
        <v>160935</v>
      </c>
      <c r="AJ130" s="19">
        <v>1045583562</v>
      </c>
      <c r="AK130" s="19">
        <v>-16986771</v>
      </c>
      <c r="AL130" s="19">
        <v>140644</v>
      </c>
      <c r="AM130" s="19">
        <v>3101335181</v>
      </c>
      <c r="AN130" s="19">
        <v>287840336</v>
      </c>
      <c r="AO130" s="102">
        <f t="shared" si="27"/>
        <v>301579</v>
      </c>
      <c r="AP130" s="102">
        <f t="shared" si="28"/>
        <v>2046.588094764085</v>
      </c>
      <c r="AQ130" s="102">
        <f t="shared" si="29"/>
        <v>13750.688022043974</v>
      </c>
      <c r="AR130" s="103"/>
      <c r="AS130" s="5"/>
      <c r="AT130" s="5"/>
      <c r="AU130" s="5"/>
      <c r="AV130" s="5"/>
      <c r="AW130" s="5"/>
      <c r="AX130" s="5"/>
      <c r="AY130" s="5"/>
      <c r="AZ130" s="5"/>
      <c r="BA130" s="5"/>
      <c r="BB130" s="5"/>
    </row>
    <row r="131" spans="1:54" s="7" customFormat="1" ht="9.75" customHeight="1">
      <c r="A131" s="88"/>
      <c r="B131" s="175">
        <v>81</v>
      </c>
      <c r="C131" s="158" t="s">
        <v>121</v>
      </c>
      <c r="D131" s="159">
        <v>213141</v>
      </c>
      <c r="E131" s="160">
        <v>1.3793693903662938</v>
      </c>
      <c r="F131" s="161"/>
      <c r="G131" s="159">
        <v>19403.597473034282</v>
      </c>
      <c r="H131" s="159"/>
      <c r="I131" s="162"/>
      <c r="J131" s="159"/>
      <c r="K131" s="159">
        <v>101196</v>
      </c>
      <c r="L131" s="163">
        <v>47.47842977184117</v>
      </c>
      <c r="M131" s="159">
        <v>3091.321472</v>
      </c>
      <c r="N131" s="159"/>
      <c r="O131" s="164">
        <v>30547.86228704692</v>
      </c>
      <c r="P131" s="163"/>
      <c r="Q131" s="159">
        <v>178.709983</v>
      </c>
      <c r="R131" s="159"/>
      <c r="S131" s="164">
        <v>1765.978724455512</v>
      </c>
      <c r="T131" s="164"/>
      <c r="U131" s="163">
        <v>3.922436946653419</v>
      </c>
      <c r="V131" s="160"/>
      <c r="W131" s="159">
        <v>111945</v>
      </c>
      <c r="X131" s="163">
        <v>52.52157022815882</v>
      </c>
      <c r="Y131" s="159">
        <v>1044.380697</v>
      </c>
      <c r="Z131" s="159"/>
      <c r="AA131" s="164">
        <v>9329.409058019563</v>
      </c>
      <c r="AB131" s="164"/>
      <c r="AC131" s="162">
        <v>-22.654621</v>
      </c>
      <c r="AD131" s="165"/>
      <c r="AE131" s="175">
        <v>81</v>
      </c>
      <c r="AF131" s="99"/>
      <c r="AG131" s="99"/>
      <c r="AH131" s="27"/>
      <c r="AI131" s="19">
        <v>110178</v>
      </c>
      <c r="AJ131" s="19">
        <v>726360005</v>
      </c>
      <c r="AK131" s="19">
        <v>-11452744</v>
      </c>
      <c r="AL131" s="19">
        <v>87010</v>
      </c>
      <c r="AM131" s="19">
        <v>1908837457</v>
      </c>
      <c r="AN131" s="19">
        <v>161066446</v>
      </c>
      <c r="AO131" s="102">
        <f t="shared" si="27"/>
        <v>197188</v>
      </c>
      <c r="AP131" s="102">
        <f t="shared" si="28"/>
        <v>1851.1256867026777</v>
      </c>
      <c r="AQ131" s="102">
        <f t="shared" si="29"/>
        <v>13363.883512181268</v>
      </c>
      <c r="AR131" s="103"/>
      <c r="AS131" s="5"/>
      <c r="AT131" s="5"/>
      <c r="AU131" s="5"/>
      <c r="AV131" s="5"/>
      <c r="AW131" s="5"/>
      <c r="AX131" s="5"/>
      <c r="AY131" s="5"/>
      <c r="AZ131" s="5"/>
      <c r="BA131" s="5"/>
      <c r="BB131" s="5"/>
    </row>
    <row r="132" spans="1:54" s="7" customFormat="1" ht="9.75" customHeight="1">
      <c r="A132" s="88"/>
      <c r="B132" s="174">
        <v>82</v>
      </c>
      <c r="C132" s="146" t="s">
        <v>122</v>
      </c>
      <c r="D132" s="167">
        <v>131958</v>
      </c>
      <c r="E132" s="168">
        <v>0.3063357531070655</v>
      </c>
      <c r="F132" s="168"/>
      <c r="G132" s="167">
        <v>18733.322284363207</v>
      </c>
      <c r="H132" s="167"/>
      <c r="I132" s="169"/>
      <c r="J132" s="167"/>
      <c r="K132" s="167">
        <v>61183</v>
      </c>
      <c r="L132" s="170">
        <v>46.36551023810606</v>
      </c>
      <c r="M132" s="167">
        <v>1837.308565</v>
      </c>
      <c r="N132" s="167"/>
      <c r="O132" s="171">
        <v>30029.723370870994</v>
      </c>
      <c r="P132" s="170"/>
      <c r="Q132" s="167">
        <v>108.377857</v>
      </c>
      <c r="R132" s="167"/>
      <c r="S132" s="171">
        <v>1771.3720641354626</v>
      </c>
      <c r="T132" s="171"/>
      <c r="U132" s="172">
        <v>-0.21326139630018925</v>
      </c>
      <c r="V132" s="168"/>
      <c r="W132" s="167">
        <v>70775</v>
      </c>
      <c r="X132" s="170">
        <v>53.63448976189393</v>
      </c>
      <c r="Y132" s="167">
        <v>634.703177</v>
      </c>
      <c r="Z132" s="167"/>
      <c r="AA132" s="171">
        <v>8967.90077004592</v>
      </c>
      <c r="AB132" s="171"/>
      <c r="AC132" s="173">
        <v>-15.026371</v>
      </c>
      <c r="AD132" s="151"/>
      <c r="AE132" s="174">
        <v>82</v>
      </c>
      <c r="AF132" s="99"/>
      <c r="AG132" s="99"/>
      <c r="AH132" s="27"/>
      <c r="AI132" s="19">
        <v>69528</v>
      </c>
      <c r="AJ132" s="19">
        <v>434575922</v>
      </c>
      <c r="AK132" s="19">
        <v>-7524611</v>
      </c>
      <c r="AL132" s="19">
        <v>50825</v>
      </c>
      <c r="AM132" s="19">
        <v>1088877902</v>
      </c>
      <c r="AN132" s="19">
        <v>93429420</v>
      </c>
      <c r="AO132" s="102">
        <f t="shared" si="27"/>
        <v>120353</v>
      </c>
      <c r="AP132" s="102">
        <f t="shared" si="28"/>
        <v>1838.2571569109691</v>
      </c>
      <c r="AQ132" s="102">
        <f t="shared" si="29"/>
        <v>12658.212292173856</v>
      </c>
      <c r="AR132" s="103"/>
      <c r="AS132" s="5"/>
      <c r="AT132" s="5"/>
      <c r="AU132" s="5"/>
      <c r="AV132" s="5"/>
      <c r="AW132" s="5"/>
      <c r="AX132" s="5"/>
      <c r="AY132" s="5"/>
      <c r="AZ132" s="5"/>
      <c r="BA132" s="5"/>
      <c r="BB132" s="5"/>
    </row>
    <row r="133" spans="1:54" s="7" customFormat="1" ht="9.75" customHeight="1">
      <c r="A133" s="88"/>
      <c r="B133" s="175">
        <v>83</v>
      </c>
      <c r="C133" s="158" t="s">
        <v>123</v>
      </c>
      <c r="D133" s="159">
        <v>604061</v>
      </c>
      <c r="E133" s="160">
        <v>1.5428243873164975</v>
      </c>
      <c r="F133" s="161"/>
      <c r="G133" s="159">
        <v>22017.048798051852</v>
      </c>
      <c r="H133" s="159"/>
      <c r="I133" s="162"/>
      <c r="J133" s="159"/>
      <c r="K133" s="159">
        <v>327668</v>
      </c>
      <c r="L133" s="163">
        <v>54.24419057015765</v>
      </c>
      <c r="M133" s="159">
        <v>10765.808371</v>
      </c>
      <c r="N133" s="159"/>
      <c r="O133" s="164">
        <v>32855.843020984656</v>
      </c>
      <c r="P133" s="163"/>
      <c r="Q133" s="159">
        <v>805.364568</v>
      </c>
      <c r="R133" s="159"/>
      <c r="S133" s="164">
        <v>2457.8676221053015</v>
      </c>
      <c r="T133" s="164"/>
      <c r="U133" s="163">
        <v>2.047696301488756</v>
      </c>
      <c r="V133" s="160"/>
      <c r="W133" s="159">
        <v>276393</v>
      </c>
      <c r="X133" s="163">
        <v>45.75580942984235</v>
      </c>
      <c r="Y133" s="159">
        <v>2533.832143</v>
      </c>
      <c r="Z133" s="159"/>
      <c r="AA133" s="164">
        <v>9167.497523453923</v>
      </c>
      <c r="AB133" s="164"/>
      <c r="AC133" s="162">
        <v>-47.61925</v>
      </c>
      <c r="AD133" s="165"/>
      <c r="AE133" s="175">
        <v>83</v>
      </c>
      <c r="AF133" s="99"/>
      <c r="AG133" s="99"/>
      <c r="AH133" s="27"/>
      <c r="AI133" s="19">
        <v>271921</v>
      </c>
      <c r="AJ133" s="19">
        <v>1719186325</v>
      </c>
      <c r="AK133" s="19">
        <v>-26295189</v>
      </c>
      <c r="AL133" s="19">
        <v>283902</v>
      </c>
      <c r="AM133" s="19">
        <v>6564896373</v>
      </c>
      <c r="AN133" s="19">
        <v>676992170</v>
      </c>
      <c r="AO133" s="102">
        <f t="shared" si="27"/>
        <v>555823</v>
      </c>
      <c r="AP133" s="102">
        <f t="shared" si="28"/>
        <v>2384.598100753077</v>
      </c>
      <c r="AQ133" s="102">
        <f t="shared" si="29"/>
        <v>14904.173987042637</v>
      </c>
      <c r="AR133" s="103"/>
      <c r="AS133" s="5"/>
      <c r="AT133" s="5"/>
      <c r="AU133" s="5"/>
      <c r="AV133" s="5"/>
      <c r="AW133" s="5"/>
      <c r="AX133" s="5"/>
      <c r="AY133" s="5"/>
      <c r="AZ133" s="5"/>
      <c r="BA133" s="5"/>
      <c r="BB133" s="5"/>
    </row>
    <row r="134" spans="1:54" s="7" customFormat="1" ht="9.75" customHeight="1">
      <c r="A134" s="88"/>
      <c r="B134" s="174">
        <v>84</v>
      </c>
      <c r="C134" s="146" t="s">
        <v>124</v>
      </c>
      <c r="D134" s="167">
        <v>310783</v>
      </c>
      <c r="E134" s="168">
        <v>1.5484701546182902</v>
      </c>
      <c r="F134" s="168"/>
      <c r="G134" s="167">
        <v>19820.076065936682</v>
      </c>
      <c r="H134" s="167"/>
      <c r="I134" s="169"/>
      <c r="J134" s="167"/>
      <c r="K134" s="167">
        <v>153650</v>
      </c>
      <c r="L134" s="170">
        <v>49.43964116441376</v>
      </c>
      <c r="M134" s="167">
        <v>4761.548301</v>
      </c>
      <c r="N134" s="167"/>
      <c r="O134" s="171">
        <v>30989.57566547348</v>
      </c>
      <c r="P134" s="170"/>
      <c r="Q134" s="167">
        <v>315.44549</v>
      </c>
      <c r="R134" s="167"/>
      <c r="S134" s="171">
        <v>2053.013276928083</v>
      </c>
      <c r="T134" s="171"/>
      <c r="U134" s="172">
        <v>1.7976787549702629</v>
      </c>
      <c r="V134" s="168"/>
      <c r="W134" s="167">
        <v>157133</v>
      </c>
      <c r="X134" s="170">
        <v>50.56035883558625</v>
      </c>
      <c r="Y134" s="167">
        <v>1398.194399</v>
      </c>
      <c r="Z134" s="167"/>
      <c r="AA134" s="171">
        <v>8898.158878147811</v>
      </c>
      <c r="AB134" s="171"/>
      <c r="AC134" s="173">
        <v>-31.873573</v>
      </c>
      <c r="AD134" s="151"/>
      <c r="AE134" s="174">
        <v>84</v>
      </c>
      <c r="AF134" s="99"/>
      <c r="AG134" s="99"/>
      <c r="AH134" s="27"/>
      <c r="AI134" s="19">
        <v>154505</v>
      </c>
      <c r="AJ134" s="19">
        <v>973894010</v>
      </c>
      <c r="AK134" s="19">
        <v>-17393952</v>
      </c>
      <c r="AL134" s="19">
        <v>133965</v>
      </c>
      <c r="AM134" s="19">
        <v>3006884889</v>
      </c>
      <c r="AN134" s="19">
        <v>295100115</v>
      </c>
      <c r="AO134" s="102">
        <f t="shared" si="27"/>
        <v>288470</v>
      </c>
      <c r="AP134" s="102">
        <f t="shared" si="28"/>
        <v>2202.8150263128427</v>
      </c>
      <c r="AQ134" s="102">
        <f t="shared" si="29"/>
        <v>13799.628727423995</v>
      </c>
      <c r="AR134" s="103"/>
      <c r="AS134" s="5"/>
      <c r="AT134" s="5"/>
      <c r="AU134" s="5"/>
      <c r="AV134" s="5"/>
      <c r="AW134" s="5"/>
      <c r="AX134" s="5"/>
      <c r="AY134" s="5"/>
      <c r="AZ134" s="5"/>
      <c r="BA134" s="5"/>
      <c r="BB134" s="5"/>
    </row>
    <row r="135" spans="1:54" s="7" customFormat="1" ht="9.75" customHeight="1">
      <c r="A135" s="88"/>
      <c r="B135" s="175">
        <v>85</v>
      </c>
      <c r="C135" s="158" t="s">
        <v>125</v>
      </c>
      <c r="D135" s="159">
        <v>345839</v>
      </c>
      <c r="E135" s="160">
        <v>2.2372594753910326</v>
      </c>
      <c r="F135" s="161"/>
      <c r="G135" s="159">
        <v>20838.704773030226</v>
      </c>
      <c r="H135" s="159"/>
      <c r="I135" s="162"/>
      <c r="J135" s="159"/>
      <c r="K135" s="159">
        <v>184781</v>
      </c>
      <c r="L135" s="163">
        <v>53.42977512657624</v>
      </c>
      <c r="M135" s="159">
        <v>5572.999601</v>
      </c>
      <c r="N135" s="159"/>
      <c r="O135" s="164">
        <v>30160.025116218658</v>
      </c>
      <c r="P135" s="163"/>
      <c r="Q135" s="159">
        <v>304.864856</v>
      </c>
      <c r="R135" s="159"/>
      <c r="S135" s="164">
        <v>1649.8712313495435</v>
      </c>
      <c r="T135" s="164"/>
      <c r="U135" s="163">
        <v>-0.5659020634399786</v>
      </c>
      <c r="V135" s="160"/>
      <c r="W135" s="159">
        <v>161058</v>
      </c>
      <c r="X135" s="163">
        <v>46.57022487342376</v>
      </c>
      <c r="Y135" s="159">
        <v>1633.837219</v>
      </c>
      <c r="Z135" s="159"/>
      <c r="AA135" s="164">
        <v>10144.402755529065</v>
      </c>
      <c r="AB135" s="164"/>
      <c r="AC135" s="162">
        <v>-36.886099</v>
      </c>
      <c r="AD135" s="165"/>
      <c r="AE135" s="175">
        <v>85</v>
      </c>
      <c r="AF135" s="99"/>
      <c r="AG135" s="99"/>
      <c r="AH135" s="27"/>
      <c r="AI135" s="19">
        <v>160681</v>
      </c>
      <c r="AJ135" s="19">
        <v>1148026173</v>
      </c>
      <c r="AK135" s="19">
        <v>-18092182</v>
      </c>
      <c r="AL135" s="19">
        <v>149869</v>
      </c>
      <c r="AM135" s="19">
        <v>3246333196</v>
      </c>
      <c r="AN135" s="19">
        <v>276639533</v>
      </c>
      <c r="AO135" s="102">
        <f t="shared" si="27"/>
        <v>310550</v>
      </c>
      <c r="AP135" s="102">
        <f t="shared" si="28"/>
        <v>1845.8756180397547</v>
      </c>
      <c r="AQ135" s="102">
        <f t="shared" si="29"/>
        <v>14150.247525358236</v>
      </c>
      <c r="AR135" s="103"/>
      <c r="AS135" s="5"/>
      <c r="AT135" s="5"/>
      <c r="AU135" s="5"/>
      <c r="AV135" s="5"/>
      <c r="AW135" s="5"/>
      <c r="AX135" s="5"/>
      <c r="AY135" s="5"/>
      <c r="AZ135" s="5"/>
      <c r="BA135" s="5"/>
      <c r="BB135" s="5"/>
    </row>
    <row r="136" spans="1:54" s="7" customFormat="1" ht="9.75" customHeight="1">
      <c r="A136" s="88"/>
      <c r="B136" s="174">
        <v>86</v>
      </c>
      <c r="C136" s="146" t="s">
        <v>126</v>
      </c>
      <c r="D136" s="167">
        <v>232391</v>
      </c>
      <c r="E136" s="168">
        <v>1.1807783907105134</v>
      </c>
      <c r="F136" s="168"/>
      <c r="G136" s="167">
        <v>20592.944774109154</v>
      </c>
      <c r="H136" s="167"/>
      <c r="I136" s="169"/>
      <c r="J136" s="167"/>
      <c r="K136" s="167">
        <v>122305</v>
      </c>
      <c r="L136" s="170">
        <v>52.628974443932854</v>
      </c>
      <c r="M136" s="167">
        <v>3779.558993</v>
      </c>
      <c r="N136" s="167"/>
      <c r="O136" s="171">
        <v>30902.734908630064</v>
      </c>
      <c r="P136" s="170"/>
      <c r="Q136" s="167">
        <v>234.725475</v>
      </c>
      <c r="R136" s="167"/>
      <c r="S136" s="171">
        <v>1919.1813499039288</v>
      </c>
      <c r="T136" s="171"/>
      <c r="U136" s="172">
        <v>0.7785869783010688</v>
      </c>
      <c r="V136" s="168"/>
      <c r="W136" s="167">
        <v>110086</v>
      </c>
      <c r="X136" s="170">
        <v>47.371025556067146</v>
      </c>
      <c r="Y136" s="167">
        <v>1006.056036</v>
      </c>
      <c r="Z136" s="167"/>
      <c r="AA136" s="171">
        <v>9138.819068728086</v>
      </c>
      <c r="AB136" s="171"/>
      <c r="AC136" s="173">
        <v>-22.028414</v>
      </c>
      <c r="AD136" s="151"/>
      <c r="AE136" s="174">
        <v>86</v>
      </c>
      <c r="AF136" s="99"/>
      <c r="AG136" s="99"/>
      <c r="AH136" s="27"/>
      <c r="AI136" s="19">
        <v>111495</v>
      </c>
      <c r="AJ136" s="19">
        <v>726187923</v>
      </c>
      <c r="AK136" s="19">
        <v>-11333779</v>
      </c>
      <c r="AL136" s="19">
        <v>106810</v>
      </c>
      <c r="AM136" s="19">
        <v>2384095956</v>
      </c>
      <c r="AN136" s="19">
        <v>217892003</v>
      </c>
      <c r="AO136" s="102">
        <f t="shared" si="27"/>
        <v>218305</v>
      </c>
      <c r="AP136" s="102">
        <f t="shared" si="28"/>
        <v>2039.996283119558</v>
      </c>
      <c r="AQ136" s="102">
        <f t="shared" si="29"/>
        <v>14247.42392066146</v>
      </c>
      <c r="AR136" s="103"/>
      <c r="AS136" s="5"/>
      <c r="AT136" s="5"/>
      <c r="AU136" s="5"/>
      <c r="AV136" s="5"/>
      <c r="AW136" s="5"/>
      <c r="AX136" s="5"/>
      <c r="AY136" s="5"/>
      <c r="AZ136" s="5"/>
      <c r="BA136" s="5"/>
      <c r="BB136" s="5"/>
    </row>
    <row r="137" spans="1:54" s="7" customFormat="1" ht="9.75" customHeight="1">
      <c r="A137" s="88"/>
      <c r="B137" s="175">
        <v>87</v>
      </c>
      <c r="C137" s="158" t="s">
        <v>127</v>
      </c>
      <c r="D137" s="159">
        <v>213022</v>
      </c>
      <c r="E137" s="160">
        <v>0.9487252393138091</v>
      </c>
      <c r="F137" s="161"/>
      <c r="G137" s="159">
        <v>20478.6534724113</v>
      </c>
      <c r="H137" s="159"/>
      <c r="I137" s="162"/>
      <c r="J137" s="159"/>
      <c r="K137" s="159">
        <v>112531</v>
      </c>
      <c r="L137" s="163">
        <v>52.82599919257166</v>
      </c>
      <c r="M137" s="159">
        <v>3460.977379</v>
      </c>
      <c r="N137" s="159"/>
      <c r="O137" s="164">
        <v>30755.768446028207</v>
      </c>
      <c r="P137" s="163"/>
      <c r="Q137" s="159">
        <v>222.402117</v>
      </c>
      <c r="R137" s="159"/>
      <c r="S137" s="164">
        <v>1976.363108832233</v>
      </c>
      <c r="T137" s="164"/>
      <c r="U137" s="163">
        <v>4.727920299607908</v>
      </c>
      <c r="V137" s="160"/>
      <c r="W137" s="159">
        <v>100491</v>
      </c>
      <c r="X137" s="163">
        <v>47.17400080742834</v>
      </c>
      <c r="Y137" s="159">
        <v>901.426341</v>
      </c>
      <c r="Z137" s="159"/>
      <c r="AA137" s="164">
        <v>8970.219631608801</v>
      </c>
      <c r="AB137" s="164"/>
      <c r="AC137" s="162">
        <v>-18.272783</v>
      </c>
      <c r="AD137" s="165"/>
      <c r="AE137" s="175">
        <v>87</v>
      </c>
      <c r="AF137" s="99"/>
      <c r="AG137" s="99"/>
      <c r="AH137" s="27"/>
      <c r="AI137" s="19">
        <v>101297</v>
      </c>
      <c r="AJ137" s="19">
        <v>649032761</v>
      </c>
      <c r="AK137" s="19">
        <v>-9475670</v>
      </c>
      <c r="AL137" s="19">
        <v>100787</v>
      </c>
      <c r="AM137" s="19">
        <v>2218700067</v>
      </c>
      <c r="AN137" s="19">
        <v>204653693</v>
      </c>
      <c r="AO137" s="102">
        <f t="shared" si="27"/>
        <v>202084</v>
      </c>
      <c r="AP137" s="102">
        <f t="shared" si="28"/>
        <v>2030.5564507327333</v>
      </c>
      <c r="AQ137" s="102">
        <f t="shared" si="29"/>
        <v>14190.796045208923</v>
      </c>
      <c r="AR137" s="103"/>
      <c r="AS137" s="5"/>
      <c r="AT137" s="5"/>
      <c r="AU137" s="5"/>
      <c r="AV137" s="5"/>
      <c r="AW137" s="5"/>
      <c r="AX137" s="5"/>
      <c r="AY137" s="5"/>
      <c r="AZ137" s="5"/>
      <c r="BA137" s="5"/>
      <c r="BB137" s="5"/>
    </row>
    <row r="138" spans="1:54" s="7" customFormat="1" ht="9.75" customHeight="1">
      <c r="A138" s="88"/>
      <c r="B138" s="174">
        <v>88</v>
      </c>
      <c r="C138" s="146" t="s">
        <v>128</v>
      </c>
      <c r="D138" s="167">
        <v>217044</v>
      </c>
      <c r="E138" s="168">
        <v>0.5643434989296934</v>
      </c>
      <c r="F138" s="168"/>
      <c r="G138" s="167">
        <v>19448.761523009158</v>
      </c>
      <c r="H138" s="167"/>
      <c r="I138" s="169"/>
      <c r="J138" s="167"/>
      <c r="K138" s="167">
        <v>108610</v>
      </c>
      <c r="L138" s="170">
        <v>50.04054477433147</v>
      </c>
      <c r="M138" s="167">
        <v>3183.5018</v>
      </c>
      <c r="N138" s="167"/>
      <c r="O138" s="171">
        <v>29311.313875333763</v>
      </c>
      <c r="P138" s="170"/>
      <c r="Q138" s="167">
        <v>179.662903</v>
      </c>
      <c r="R138" s="167"/>
      <c r="S138" s="171">
        <v>1654.2022189485315</v>
      </c>
      <c r="T138" s="171"/>
      <c r="U138" s="172">
        <v>2.479154565000947</v>
      </c>
      <c r="V138" s="168"/>
      <c r="W138" s="167">
        <v>108434</v>
      </c>
      <c r="X138" s="170">
        <v>49.95945522566853</v>
      </c>
      <c r="Y138" s="167">
        <v>1037.735196</v>
      </c>
      <c r="Z138" s="167"/>
      <c r="AA138" s="171">
        <v>9570.201191508198</v>
      </c>
      <c r="AB138" s="171"/>
      <c r="AC138" s="173">
        <v>-22.998739</v>
      </c>
      <c r="AD138" s="151"/>
      <c r="AE138" s="174">
        <v>88</v>
      </c>
      <c r="AF138" s="99"/>
      <c r="AG138" s="99"/>
      <c r="AH138" s="27"/>
      <c r="AI138" s="19">
        <v>110383</v>
      </c>
      <c r="AJ138" s="19">
        <v>768486353</v>
      </c>
      <c r="AK138" s="19">
        <v>-11137948</v>
      </c>
      <c r="AL138" s="19">
        <v>99920</v>
      </c>
      <c r="AM138" s="19">
        <v>2106998420.9999998</v>
      </c>
      <c r="AN138" s="19">
        <v>174086439</v>
      </c>
      <c r="AO138" s="102">
        <f t="shared" si="27"/>
        <v>210303</v>
      </c>
      <c r="AP138" s="102">
        <f t="shared" si="28"/>
        <v>1742.2581965572458</v>
      </c>
      <c r="AQ138" s="102">
        <f t="shared" si="29"/>
        <v>13673.056371045586</v>
      </c>
      <c r="AR138" s="103"/>
      <c r="AS138" s="5"/>
      <c r="AT138" s="5"/>
      <c r="AU138" s="5"/>
      <c r="AV138" s="5"/>
      <c r="AW138" s="5"/>
      <c r="AX138" s="5"/>
      <c r="AY138" s="5"/>
      <c r="AZ138" s="5"/>
      <c r="BA138" s="5"/>
      <c r="BB138" s="5"/>
    </row>
    <row r="139" spans="1:54" s="7" customFormat="1" ht="9.75" customHeight="1">
      <c r="A139" s="88"/>
      <c r="B139" s="175">
        <v>89</v>
      </c>
      <c r="C139" s="158" t="s">
        <v>129</v>
      </c>
      <c r="D139" s="159">
        <v>197268</v>
      </c>
      <c r="E139" s="160">
        <v>0.7646689244065771</v>
      </c>
      <c r="F139" s="161"/>
      <c r="G139" s="159">
        <v>20514.474587870307</v>
      </c>
      <c r="H139" s="159"/>
      <c r="I139" s="162"/>
      <c r="J139" s="159"/>
      <c r="K139" s="159">
        <v>106154</v>
      </c>
      <c r="L139" s="163">
        <v>53.81207291603302</v>
      </c>
      <c r="M139" s="159">
        <v>3185.966257</v>
      </c>
      <c r="N139" s="159"/>
      <c r="O139" s="164">
        <v>30012.68211277955</v>
      </c>
      <c r="P139" s="163"/>
      <c r="Q139" s="159">
        <v>202.389708</v>
      </c>
      <c r="R139" s="159"/>
      <c r="S139" s="164">
        <v>1906.5669499029711</v>
      </c>
      <c r="T139" s="164"/>
      <c r="U139" s="163">
        <v>1.1454023014244443</v>
      </c>
      <c r="V139" s="160"/>
      <c r="W139" s="159">
        <v>91114</v>
      </c>
      <c r="X139" s="163">
        <v>46.18792708396699</v>
      </c>
      <c r="Y139" s="159">
        <v>860.883116</v>
      </c>
      <c r="Z139" s="159"/>
      <c r="AA139" s="164">
        <v>9448.417542858397</v>
      </c>
      <c r="AB139" s="164"/>
      <c r="AC139" s="162">
        <v>-17.438236</v>
      </c>
      <c r="AD139" s="165"/>
      <c r="AE139" s="175">
        <v>89</v>
      </c>
      <c r="AF139" s="99"/>
      <c r="AG139" s="99"/>
      <c r="AH139" s="27"/>
      <c r="AI139" s="19">
        <v>92945</v>
      </c>
      <c r="AJ139" s="19">
        <v>626269616</v>
      </c>
      <c r="AK139" s="19">
        <v>-9545274</v>
      </c>
      <c r="AL139" s="19">
        <v>95527</v>
      </c>
      <c r="AM139" s="19">
        <v>2089979324.9999998</v>
      </c>
      <c r="AN139" s="19">
        <v>197145223</v>
      </c>
      <c r="AO139" s="102">
        <f t="shared" si="27"/>
        <v>188472</v>
      </c>
      <c r="AP139" s="102">
        <f t="shared" si="28"/>
        <v>2063.7644121557255</v>
      </c>
      <c r="AQ139" s="102">
        <f t="shared" si="29"/>
        <v>14411.949472600705</v>
      </c>
      <c r="AR139" s="103"/>
      <c r="AS139" s="5"/>
      <c r="AT139" s="5"/>
      <c r="AU139" s="5"/>
      <c r="AV139" s="5"/>
      <c r="AW139" s="5"/>
      <c r="AX139" s="5"/>
      <c r="AY139" s="5"/>
      <c r="AZ139" s="5"/>
      <c r="BA139" s="5"/>
      <c r="BB139" s="5"/>
    </row>
    <row r="140" spans="1:54" s="7" customFormat="1" ht="9.75" customHeight="1">
      <c r="A140" s="88"/>
      <c r="B140" s="174">
        <v>90</v>
      </c>
      <c r="C140" s="146" t="s">
        <v>130</v>
      </c>
      <c r="D140" s="167">
        <v>77074</v>
      </c>
      <c r="E140" s="168">
        <v>0.8584364940197335</v>
      </c>
      <c r="F140" s="168"/>
      <c r="G140" s="167">
        <v>21328.407296883513</v>
      </c>
      <c r="H140" s="167"/>
      <c r="I140" s="169"/>
      <c r="J140" s="167"/>
      <c r="K140" s="167">
        <v>43404</v>
      </c>
      <c r="L140" s="170">
        <v>56.3147105379246</v>
      </c>
      <c r="M140" s="167">
        <v>1322.269279</v>
      </c>
      <c r="N140" s="167"/>
      <c r="O140" s="171">
        <v>30464.226315546955</v>
      </c>
      <c r="P140" s="170"/>
      <c r="Q140" s="167">
        <v>84.337442</v>
      </c>
      <c r="R140" s="167"/>
      <c r="S140" s="171">
        <v>1943.0799465487053</v>
      </c>
      <c r="T140" s="171"/>
      <c r="U140" s="172">
        <v>3.5450446097601183</v>
      </c>
      <c r="V140" s="168"/>
      <c r="W140" s="167">
        <v>33670</v>
      </c>
      <c r="X140" s="170">
        <v>43.68528946207541</v>
      </c>
      <c r="Y140" s="167">
        <v>321.596385</v>
      </c>
      <c r="Z140" s="167"/>
      <c r="AA140" s="171">
        <v>9551.422185922185</v>
      </c>
      <c r="AB140" s="171"/>
      <c r="AC140" s="173">
        <v>-5.79413</v>
      </c>
      <c r="AD140" s="151"/>
      <c r="AE140" s="174">
        <v>90</v>
      </c>
      <c r="AF140" s="99"/>
      <c r="AG140" s="99"/>
      <c r="AH140" s="27"/>
      <c r="AI140" s="19">
        <v>34055</v>
      </c>
      <c r="AJ140" s="19">
        <v>238991785</v>
      </c>
      <c r="AK140" s="19">
        <v>-2979214</v>
      </c>
      <c r="AL140" s="19">
        <v>41201</v>
      </c>
      <c r="AM140" s="19">
        <v>897251613</v>
      </c>
      <c r="AN140" s="19">
        <v>84091083</v>
      </c>
      <c r="AO140" s="102">
        <f t="shared" si="27"/>
        <v>75256</v>
      </c>
      <c r="AP140" s="102">
        <f t="shared" si="28"/>
        <v>2040.9961651416227</v>
      </c>
      <c r="AQ140" s="102">
        <f t="shared" si="29"/>
        <v>15098.376182629956</v>
      </c>
      <c r="AR140" s="103"/>
      <c r="AS140" s="5"/>
      <c r="AT140" s="5"/>
      <c r="AU140" s="5"/>
      <c r="AV140" s="5"/>
      <c r="AW140" s="5"/>
      <c r="AX140" s="5"/>
      <c r="AY140" s="5"/>
      <c r="AZ140" s="5"/>
      <c r="BA140" s="5"/>
      <c r="BB140" s="5"/>
    </row>
    <row r="141" spans="1:54" s="7" customFormat="1" ht="9.75" customHeight="1">
      <c r="A141" s="88"/>
      <c r="B141" s="175">
        <v>91</v>
      </c>
      <c r="C141" s="158" t="s">
        <v>131</v>
      </c>
      <c r="D141" s="159">
        <v>643021</v>
      </c>
      <c r="E141" s="160">
        <v>0.7003377970993612</v>
      </c>
      <c r="F141" s="161"/>
      <c r="G141" s="159">
        <v>27367.72133880542</v>
      </c>
      <c r="H141" s="159"/>
      <c r="I141" s="162"/>
      <c r="J141" s="159"/>
      <c r="K141" s="159">
        <v>434238</v>
      </c>
      <c r="L141" s="163">
        <v>67.53092045205366</v>
      </c>
      <c r="M141" s="159">
        <v>15608.205494</v>
      </c>
      <c r="N141" s="159"/>
      <c r="O141" s="164">
        <v>35943.89596027985</v>
      </c>
      <c r="P141" s="163"/>
      <c r="Q141" s="159">
        <v>1259.667348</v>
      </c>
      <c r="R141" s="159"/>
      <c r="S141" s="164">
        <v>2900.868528318572</v>
      </c>
      <c r="T141" s="164"/>
      <c r="U141" s="163">
        <v>3.121631397857368</v>
      </c>
      <c r="V141" s="160"/>
      <c r="W141" s="159">
        <v>208783</v>
      </c>
      <c r="X141" s="163">
        <v>32.469079547946336</v>
      </c>
      <c r="Y141" s="159">
        <v>1989.814049</v>
      </c>
      <c r="Z141" s="159"/>
      <c r="AA141" s="164">
        <v>9530.536724733336</v>
      </c>
      <c r="AB141" s="164"/>
      <c r="AC141" s="162">
        <v>-38.614117</v>
      </c>
      <c r="AD141" s="165"/>
      <c r="AE141" s="175">
        <v>91</v>
      </c>
      <c r="AF141" s="99"/>
      <c r="AG141" s="99"/>
      <c r="AH141" s="27"/>
      <c r="AI141" s="19">
        <v>202994</v>
      </c>
      <c r="AJ141" s="19">
        <v>1412863720</v>
      </c>
      <c r="AK141" s="19">
        <v>-19101486</v>
      </c>
      <c r="AL141" s="19">
        <v>404934</v>
      </c>
      <c r="AM141" s="19">
        <v>10446041751</v>
      </c>
      <c r="AN141" s="19">
        <v>1190981771</v>
      </c>
      <c r="AO141" s="102">
        <f t="shared" si="27"/>
        <v>607928</v>
      </c>
      <c r="AP141" s="102">
        <f t="shared" si="28"/>
        <v>2941.1750334622434</v>
      </c>
      <c r="AQ141" s="102">
        <f t="shared" si="29"/>
        <v>19507.08878518509</v>
      </c>
      <c r="AR141" s="103"/>
      <c r="AS141" s="5"/>
      <c r="AT141" s="5"/>
      <c r="AU141" s="5"/>
      <c r="AV141" s="5"/>
      <c r="AW141" s="5"/>
      <c r="AX141" s="5"/>
      <c r="AY141" s="5"/>
      <c r="AZ141" s="5"/>
      <c r="BA141" s="5"/>
      <c r="BB141" s="5"/>
    </row>
    <row r="142" spans="1:54" s="7" customFormat="1" ht="9.75" customHeight="1">
      <c r="A142" s="88"/>
      <c r="B142" s="174">
        <v>92</v>
      </c>
      <c r="C142" s="146" t="s">
        <v>156</v>
      </c>
      <c r="D142" s="167">
        <v>882621</v>
      </c>
      <c r="E142" s="209">
        <v>0.7646790870887054</v>
      </c>
      <c r="F142" s="168"/>
      <c r="G142" s="167">
        <v>35621.75931911885</v>
      </c>
      <c r="H142" s="167"/>
      <c r="I142" s="169"/>
      <c r="J142" s="167"/>
      <c r="K142" s="167">
        <v>613000</v>
      </c>
      <c r="L142" s="211">
        <v>69.4522337447217</v>
      </c>
      <c r="M142" s="167">
        <v>28981.646144</v>
      </c>
      <c r="N142" s="167"/>
      <c r="O142" s="171">
        <v>47278.37870146819</v>
      </c>
      <c r="P142" s="170"/>
      <c r="Q142" s="167">
        <v>3515.634522</v>
      </c>
      <c r="R142" s="167"/>
      <c r="S142" s="171">
        <v>5735.12972593801</v>
      </c>
      <c r="T142" s="171"/>
      <c r="U142" s="212">
        <v>6.92584828836203</v>
      </c>
      <c r="V142" s="168"/>
      <c r="W142" s="167">
        <v>269621</v>
      </c>
      <c r="X142" s="211">
        <v>30.547766255278315</v>
      </c>
      <c r="Y142" s="167">
        <v>2458.866688</v>
      </c>
      <c r="Z142" s="167"/>
      <c r="AA142" s="171">
        <v>9119.715037033466</v>
      </c>
      <c r="AB142" s="171"/>
      <c r="AC142" s="253">
        <v>-42.323961</v>
      </c>
      <c r="AD142" s="274"/>
      <c r="AE142" s="250">
        <v>92</v>
      </c>
      <c r="AF142" s="99"/>
      <c r="AG142" s="99"/>
      <c r="AH142" s="27"/>
      <c r="AI142" s="19">
        <v>113329</v>
      </c>
      <c r="AJ142" s="19">
        <v>756705797</v>
      </c>
      <c r="AK142" s="19">
        <v>-10793748</v>
      </c>
      <c r="AL142" s="19">
        <v>293559</v>
      </c>
      <c r="AM142" s="19">
        <v>9124551984</v>
      </c>
      <c r="AN142" s="19">
        <v>1469151619</v>
      </c>
      <c r="AO142" s="102">
        <f t="shared" si="27"/>
        <v>406888</v>
      </c>
      <c r="AP142" s="102">
        <f t="shared" si="28"/>
        <v>5004.621282263532</v>
      </c>
      <c r="AQ142" s="102">
        <f t="shared" si="29"/>
        <v>24284.95748461493</v>
      </c>
      <c r="AR142" s="103"/>
      <c r="AS142" s="5"/>
      <c r="AT142" s="5"/>
      <c r="AU142" s="5"/>
      <c r="AV142" s="5"/>
      <c r="AW142" s="5"/>
      <c r="AX142" s="5"/>
      <c r="AY142" s="5"/>
      <c r="AZ142" s="5"/>
      <c r="BA142" s="5"/>
      <c r="BB142" s="5"/>
    </row>
    <row r="143" spans="1:54" s="7" customFormat="1" ht="9.75" customHeight="1">
      <c r="A143" s="88"/>
      <c r="B143" s="175">
        <v>93</v>
      </c>
      <c r="C143" s="158" t="s">
        <v>132</v>
      </c>
      <c r="D143" s="159">
        <v>819032</v>
      </c>
      <c r="E143" s="160">
        <v>0.9102512924385568</v>
      </c>
      <c r="F143" s="161"/>
      <c r="G143" s="159">
        <v>19255.311589779154</v>
      </c>
      <c r="H143" s="159"/>
      <c r="I143" s="162"/>
      <c r="J143" s="159"/>
      <c r="K143" s="159">
        <v>428332</v>
      </c>
      <c r="L143" s="163">
        <v>52.29734613543793</v>
      </c>
      <c r="M143" s="159">
        <v>12484.914463</v>
      </c>
      <c r="N143" s="159"/>
      <c r="O143" s="164">
        <v>29147.750957201424</v>
      </c>
      <c r="P143" s="163"/>
      <c r="Q143" s="159">
        <v>861.183014</v>
      </c>
      <c r="R143" s="159"/>
      <c r="S143" s="164">
        <v>2010.5502600786306</v>
      </c>
      <c r="T143" s="164"/>
      <c r="U143" s="163">
        <v>1.8898706004576584</v>
      </c>
      <c r="V143" s="160"/>
      <c r="W143" s="159">
        <v>390700</v>
      </c>
      <c r="X143" s="163">
        <v>47.702653864562066</v>
      </c>
      <c r="Y143" s="159">
        <v>3285.801899</v>
      </c>
      <c r="Z143" s="159"/>
      <c r="AA143" s="164">
        <v>8410.03813411825</v>
      </c>
      <c r="AB143" s="164"/>
      <c r="AC143" s="162">
        <v>-69.189171</v>
      </c>
      <c r="AD143" s="165"/>
      <c r="AE143" s="175">
        <v>93</v>
      </c>
      <c r="AF143" s="99"/>
      <c r="AG143" s="99"/>
      <c r="AH143" s="27"/>
      <c r="AI143" s="19">
        <v>379262</v>
      </c>
      <c r="AJ143" s="19">
        <v>2383822629</v>
      </c>
      <c r="AK143" s="19">
        <v>-38007216</v>
      </c>
      <c r="AL143" s="19">
        <v>399065</v>
      </c>
      <c r="AM143" s="19">
        <v>8459596575</v>
      </c>
      <c r="AN143" s="19">
        <v>822112228</v>
      </c>
      <c r="AO143" s="102">
        <f aca="true" t="shared" si="30" ref="AO143:AO150">AI143+AL143</f>
        <v>778327</v>
      </c>
      <c r="AP143" s="102">
        <f>AN143/AL143</f>
        <v>2060.096044504028</v>
      </c>
      <c r="AQ143" s="102">
        <f>(AM143+AJ143)/AO143</f>
        <v>13931.701205277473</v>
      </c>
      <c r="AR143" s="103"/>
      <c r="AS143" s="5"/>
      <c r="AT143" s="5"/>
      <c r="AU143" s="5"/>
      <c r="AV143" s="5"/>
      <c r="AW143" s="5"/>
      <c r="AX143" s="5"/>
      <c r="AY143" s="5"/>
      <c r="AZ143" s="5"/>
      <c r="BA143" s="5"/>
      <c r="BB143" s="5"/>
    </row>
    <row r="144" spans="1:54" s="7" customFormat="1" ht="9.75" customHeight="1">
      <c r="A144" s="88"/>
      <c r="B144" s="174">
        <v>94</v>
      </c>
      <c r="C144" s="146" t="s">
        <v>133</v>
      </c>
      <c r="D144" s="167">
        <v>742721</v>
      </c>
      <c r="E144" s="168">
        <v>0.5324944808178812</v>
      </c>
      <c r="F144" s="168"/>
      <c r="G144" s="167">
        <v>26123.916030380184</v>
      </c>
      <c r="H144" s="167"/>
      <c r="I144" s="169"/>
      <c r="J144" s="167"/>
      <c r="K144" s="167">
        <v>472305</v>
      </c>
      <c r="L144" s="170">
        <v>63.59117353622693</v>
      </c>
      <c r="M144" s="167">
        <v>17012.539619</v>
      </c>
      <c r="N144" s="167"/>
      <c r="O144" s="171">
        <v>36020.24035104435</v>
      </c>
      <c r="P144" s="170"/>
      <c r="Q144" s="167">
        <v>1554.61051</v>
      </c>
      <c r="R144" s="167"/>
      <c r="S144" s="171">
        <v>3291.539386625168</v>
      </c>
      <c r="T144" s="171"/>
      <c r="U144" s="172">
        <v>2.6996234069949017</v>
      </c>
      <c r="V144" s="168"/>
      <c r="W144" s="167">
        <v>270416</v>
      </c>
      <c r="X144" s="170">
        <v>36.40882646377307</v>
      </c>
      <c r="Y144" s="167">
        <v>2390.241419</v>
      </c>
      <c r="Z144" s="167"/>
      <c r="AA144" s="171">
        <v>8839.127192917578</v>
      </c>
      <c r="AB144" s="171"/>
      <c r="AC144" s="173">
        <v>-44.13656</v>
      </c>
      <c r="AD144" s="151"/>
      <c r="AE144" s="174">
        <v>94</v>
      </c>
      <c r="AF144" s="99"/>
      <c r="AG144" s="99"/>
      <c r="AH144" s="27"/>
      <c r="AI144" s="19">
        <v>259748</v>
      </c>
      <c r="AJ144" s="19">
        <v>1684142117</v>
      </c>
      <c r="AK144" s="19">
        <v>-25664519</v>
      </c>
      <c r="AL144" s="19">
        <v>448790</v>
      </c>
      <c r="AM144" s="19">
        <v>11324973131</v>
      </c>
      <c r="AN144" s="19">
        <v>1420255903</v>
      </c>
      <c r="AO144" s="102">
        <f t="shared" si="30"/>
        <v>708538</v>
      </c>
      <c r="AP144" s="102">
        <f>AN144/AL144</f>
        <v>3164.633576951358</v>
      </c>
      <c r="AQ144" s="102">
        <f>(AM144+AJ144)/AO144</f>
        <v>18360.504656066434</v>
      </c>
      <c r="AR144" s="103"/>
      <c r="AS144" s="5"/>
      <c r="AT144" s="5"/>
      <c r="AU144" s="5"/>
      <c r="AV144" s="5"/>
      <c r="AW144" s="5"/>
      <c r="AX144" s="5"/>
      <c r="AY144" s="5"/>
      <c r="AZ144" s="5"/>
      <c r="BA144" s="5"/>
      <c r="BB144" s="5"/>
    </row>
    <row r="145" spans="1:54" s="7" customFormat="1" ht="9.75" customHeight="1">
      <c r="A145" s="88"/>
      <c r="B145" s="175">
        <v>95</v>
      </c>
      <c r="C145" s="158" t="s">
        <v>134</v>
      </c>
      <c r="D145" s="159">
        <v>617735</v>
      </c>
      <c r="E145" s="160">
        <v>1.2227314660815733</v>
      </c>
      <c r="F145" s="161"/>
      <c r="G145" s="159">
        <v>24773.17983277619</v>
      </c>
      <c r="H145" s="159"/>
      <c r="I145" s="162"/>
      <c r="J145" s="159"/>
      <c r="K145" s="159">
        <v>385133</v>
      </c>
      <c r="L145" s="163">
        <v>62.34598978526391</v>
      </c>
      <c r="M145" s="159">
        <v>13141.919395</v>
      </c>
      <c r="N145" s="159"/>
      <c r="O145" s="164">
        <v>34123.067602620395</v>
      </c>
      <c r="P145" s="163"/>
      <c r="Q145" s="159">
        <v>1016.05892</v>
      </c>
      <c r="R145" s="159"/>
      <c r="S145" s="164">
        <v>2638.202698807944</v>
      </c>
      <c r="T145" s="164"/>
      <c r="U145" s="163">
        <v>2.6183772691167735</v>
      </c>
      <c r="V145" s="160"/>
      <c r="W145" s="159">
        <v>232602</v>
      </c>
      <c r="X145" s="163">
        <v>37.6540102147361</v>
      </c>
      <c r="Y145" s="159">
        <v>2161.340849</v>
      </c>
      <c r="Z145" s="159"/>
      <c r="AA145" s="164">
        <v>9292.013177014815</v>
      </c>
      <c r="AB145" s="164"/>
      <c r="AC145" s="162">
        <v>-42.583638</v>
      </c>
      <c r="AD145" s="165"/>
      <c r="AE145" s="175">
        <v>95</v>
      </c>
      <c r="AF145" s="99"/>
      <c r="AG145" s="99"/>
      <c r="AH145" s="27"/>
      <c r="AI145" s="19">
        <v>223798</v>
      </c>
      <c r="AJ145" s="19">
        <v>1552012405</v>
      </c>
      <c r="AK145" s="19">
        <v>-23364975</v>
      </c>
      <c r="AL145" s="19">
        <v>354643</v>
      </c>
      <c r="AM145" s="19">
        <v>8779722513</v>
      </c>
      <c r="AN145" s="19">
        <v>955577880</v>
      </c>
      <c r="AO145" s="102">
        <f t="shared" si="30"/>
        <v>578441</v>
      </c>
      <c r="AP145" s="102">
        <f>AN145/AL145</f>
        <v>2694.47833455052</v>
      </c>
      <c r="AQ145" s="102">
        <f>(AM145+AJ145)/AO145</f>
        <v>17861.34613210336</v>
      </c>
      <c r="AR145" s="103"/>
      <c r="AS145" s="5"/>
      <c r="AT145" s="5"/>
      <c r="AU145" s="5"/>
      <c r="AV145" s="5"/>
      <c r="AW145" s="5"/>
      <c r="AX145" s="5"/>
      <c r="AY145" s="5"/>
      <c r="AZ145" s="5"/>
      <c r="BA145" s="5"/>
      <c r="BB145" s="5"/>
    </row>
    <row r="146" spans="1:54" s="7" customFormat="1" ht="6.75" customHeight="1">
      <c r="A146" s="88"/>
      <c r="B146" s="174"/>
      <c r="C146" s="146"/>
      <c r="D146" s="167"/>
      <c r="E146" s="168"/>
      <c r="F146" s="168"/>
      <c r="G146" s="167"/>
      <c r="H146" s="167"/>
      <c r="I146" s="169"/>
      <c r="J146" s="167"/>
      <c r="K146" s="167"/>
      <c r="L146" s="170"/>
      <c r="M146" s="167"/>
      <c r="N146" s="167"/>
      <c r="O146" s="171"/>
      <c r="P146" s="170"/>
      <c r="Q146" s="167"/>
      <c r="R146" s="167"/>
      <c r="S146" s="171"/>
      <c r="T146" s="171"/>
      <c r="U146" s="172"/>
      <c r="V146" s="168"/>
      <c r="W146" s="167"/>
      <c r="X146" s="170"/>
      <c r="Y146" s="167"/>
      <c r="Z146" s="167"/>
      <c r="AA146" s="171"/>
      <c r="AB146" s="171"/>
      <c r="AC146" s="173"/>
      <c r="AD146" s="151"/>
      <c r="AE146" s="174"/>
      <c r="AF146" s="99"/>
      <c r="AG146" s="99"/>
      <c r="AH146" s="27"/>
      <c r="AI146" s="185"/>
      <c r="AJ146" s="185"/>
      <c r="AK146" s="185"/>
      <c r="AL146" s="185"/>
      <c r="AM146" s="185">
        <v>0</v>
      </c>
      <c r="AN146" s="185">
        <v>0</v>
      </c>
      <c r="AO146" s="102"/>
      <c r="AP146" s="102"/>
      <c r="AQ146" s="102"/>
      <c r="AR146" s="103"/>
      <c r="AS146" s="5"/>
      <c r="AT146" s="5"/>
      <c r="AU146" s="5"/>
      <c r="AV146" s="5"/>
      <c r="AW146" s="5"/>
      <c r="AX146" s="5"/>
      <c r="AY146" s="5"/>
      <c r="AZ146" s="5"/>
      <c r="BA146" s="5"/>
      <c r="BB146" s="5"/>
    </row>
    <row r="147" spans="1:54" s="7" customFormat="1" ht="9.75" customHeight="1">
      <c r="A147" s="88"/>
      <c r="B147" s="175">
        <v>971</v>
      </c>
      <c r="C147" s="158" t="s">
        <v>135</v>
      </c>
      <c r="D147" s="159">
        <v>236686</v>
      </c>
      <c r="E147" s="160">
        <v>1.8705345614186106</v>
      </c>
      <c r="F147" s="161"/>
      <c r="G147" s="159">
        <v>14231.62683048427</v>
      </c>
      <c r="H147" s="159"/>
      <c r="I147" s="162"/>
      <c r="J147" s="159"/>
      <c r="K147" s="159">
        <v>65088</v>
      </c>
      <c r="L147" s="163">
        <v>27.49972537454687</v>
      </c>
      <c r="M147" s="159">
        <v>2196.773621</v>
      </c>
      <c r="N147" s="159"/>
      <c r="O147" s="164">
        <v>33750.82382313176</v>
      </c>
      <c r="P147" s="163"/>
      <c r="Q147" s="159">
        <v>124.293448</v>
      </c>
      <c r="R147" s="159"/>
      <c r="S147" s="164">
        <v>1909.621558505408</v>
      </c>
      <c r="T147" s="164"/>
      <c r="U147" s="163">
        <v>-5.404688880324875</v>
      </c>
      <c r="V147" s="160"/>
      <c r="W147" s="159">
        <v>171598</v>
      </c>
      <c r="X147" s="163">
        <v>72.50027462545313</v>
      </c>
      <c r="Y147" s="159">
        <v>1171.653207</v>
      </c>
      <c r="Z147" s="159"/>
      <c r="AA147" s="164">
        <v>6827.8954708096835</v>
      </c>
      <c r="AB147" s="164"/>
      <c r="AC147" s="162">
        <v>-24.888414</v>
      </c>
      <c r="AD147" s="165"/>
      <c r="AE147" s="175">
        <v>971</v>
      </c>
      <c r="AF147" s="99"/>
      <c r="AG147" s="99"/>
      <c r="AH147" s="27"/>
      <c r="AI147" s="19">
        <v>157320</v>
      </c>
      <c r="AJ147" s="19">
        <v>765856261</v>
      </c>
      <c r="AK147" s="19">
        <v>-14634635</v>
      </c>
      <c r="AL147" s="186">
        <v>47307</v>
      </c>
      <c r="AM147" s="186">
        <v>1238174897</v>
      </c>
      <c r="AN147" s="186">
        <v>98947715</v>
      </c>
      <c r="AO147" s="102">
        <f t="shared" si="30"/>
        <v>204627</v>
      </c>
      <c r="AP147" s="102">
        <f>AN147/AL147</f>
        <v>2091.6083243494622</v>
      </c>
      <c r="AQ147" s="102">
        <f>(AM147+AJ147)/AO147</f>
        <v>9793.581286926945</v>
      </c>
      <c r="AR147" s="103"/>
      <c r="AS147" s="5"/>
      <c r="AT147" s="5"/>
      <c r="AU147" s="5"/>
      <c r="AV147" s="5"/>
      <c r="AW147" s="5"/>
      <c r="AX147" s="5"/>
      <c r="AY147" s="5"/>
      <c r="AZ147" s="5"/>
      <c r="BA147" s="5"/>
      <c r="BB147" s="5"/>
    </row>
    <row r="148" spans="1:54" s="7" customFormat="1" ht="9.75" customHeight="1">
      <c r="A148" s="88"/>
      <c r="B148" s="174">
        <v>972</v>
      </c>
      <c r="C148" s="146" t="s">
        <v>136</v>
      </c>
      <c r="D148" s="167">
        <v>230882</v>
      </c>
      <c r="E148" s="168">
        <v>2.7466512393751947</v>
      </c>
      <c r="F148" s="168"/>
      <c r="G148" s="167">
        <v>15724.700223490787</v>
      </c>
      <c r="H148" s="167"/>
      <c r="I148" s="169"/>
      <c r="J148" s="167"/>
      <c r="K148" s="167">
        <v>71496</v>
      </c>
      <c r="L148" s="170">
        <v>30.9664677194411</v>
      </c>
      <c r="M148" s="167">
        <v>2432.074951</v>
      </c>
      <c r="N148" s="167"/>
      <c r="O148" s="171">
        <v>34016.93732516505</v>
      </c>
      <c r="P148" s="170"/>
      <c r="Q148" s="167">
        <v>142.596678</v>
      </c>
      <c r="R148" s="167"/>
      <c r="S148" s="171">
        <v>1994.470711648204</v>
      </c>
      <c r="T148" s="171"/>
      <c r="U148" s="172">
        <v>1.3799816639532134</v>
      </c>
      <c r="V148" s="168"/>
      <c r="W148" s="167">
        <v>159386</v>
      </c>
      <c r="X148" s="170">
        <v>69.0335322805589</v>
      </c>
      <c r="Y148" s="167">
        <v>1198.475286</v>
      </c>
      <c r="Z148" s="167"/>
      <c r="AA148" s="171">
        <v>7519.325950836334</v>
      </c>
      <c r="AB148" s="171"/>
      <c r="AC148" s="173">
        <v>-26.19018</v>
      </c>
      <c r="AD148" s="151"/>
      <c r="AE148" s="174">
        <v>972</v>
      </c>
      <c r="AF148" s="99"/>
      <c r="AG148" s="99"/>
      <c r="AH148" s="27"/>
      <c r="AI148" s="19">
        <v>156607</v>
      </c>
      <c r="AJ148" s="19">
        <v>796557584</v>
      </c>
      <c r="AK148" s="19">
        <v>-17081157</v>
      </c>
      <c r="AL148" s="186">
        <v>51524</v>
      </c>
      <c r="AM148" s="186">
        <v>1364968742</v>
      </c>
      <c r="AN148" s="186">
        <v>110066316</v>
      </c>
      <c r="AO148" s="102">
        <f t="shared" si="30"/>
        <v>208131</v>
      </c>
      <c r="AP148" s="102">
        <f>AN148/AL148</f>
        <v>2136.21450197966</v>
      </c>
      <c r="AQ148" s="102">
        <f>(AM148+AJ148)/AO148</f>
        <v>10385.412677592478</v>
      </c>
      <c r="AR148" s="103"/>
      <c r="AS148" s="5"/>
      <c r="AT148" s="5"/>
      <c r="AU148" s="5"/>
      <c r="AV148" s="5"/>
      <c r="AW148" s="5"/>
      <c r="AX148" s="5"/>
      <c r="AY148" s="5"/>
      <c r="AZ148" s="5"/>
      <c r="BA148" s="5"/>
      <c r="BB148" s="5"/>
    </row>
    <row r="149" spans="1:54" s="7" customFormat="1" ht="9.75" customHeight="1">
      <c r="A149" s="88"/>
      <c r="B149" s="175">
        <v>973</v>
      </c>
      <c r="C149" s="158" t="s">
        <v>137</v>
      </c>
      <c r="D149" s="159">
        <v>88008</v>
      </c>
      <c r="E149" s="160">
        <v>5.6683516034915415</v>
      </c>
      <c r="F149" s="160"/>
      <c r="G149" s="159">
        <v>14314.80772202527</v>
      </c>
      <c r="H149" s="159"/>
      <c r="I149" s="162"/>
      <c r="J149" s="159"/>
      <c r="K149" s="159">
        <v>24112</v>
      </c>
      <c r="L149" s="163">
        <v>27.39750931733479</v>
      </c>
      <c r="M149" s="159">
        <v>878.444682</v>
      </c>
      <c r="N149" s="159"/>
      <c r="O149" s="164">
        <v>36431.84646648972</v>
      </c>
      <c r="P149" s="163"/>
      <c r="Q149" s="159">
        <v>53.365792</v>
      </c>
      <c r="R149" s="159"/>
      <c r="S149" s="164">
        <v>2213.2461844724617</v>
      </c>
      <c r="T149" s="164"/>
      <c r="U149" s="163">
        <v>4.109277304715151</v>
      </c>
      <c r="V149" s="160"/>
      <c r="W149" s="159">
        <v>63896</v>
      </c>
      <c r="X149" s="163">
        <v>72.6024906826652</v>
      </c>
      <c r="Y149" s="159">
        <v>381.372916</v>
      </c>
      <c r="Z149" s="159"/>
      <c r="AA149" s="164">
        <v>5968.650870164017</v>
      </c>
      <c r="AB149" s="164"/>
      <c r="AC149" s="162">
        <v>-8.701514</v>
      </c>
      <c r="AD149" s="165"/>
      <c r="AE149" s="175">
        <v>973</v>
      </c>
      <c r="AF149" s="99"/>
      <c r="AG149" s="99"/>
      <c r="AH149" s="27"/>
      <c r="AI149" s="19">
        <v>56177</v>
      </c>
      <c r="AJ149" s="19">
        <v>237554236</v>
      </c>
      <c r="AK149" s="19">
        <v>-4829010</v>
      </c>
      <c r="AL149" s="186">
        <v>18492</v>
      </c>
      <c r="AM149" s="186">
        <v>507383548</v>
      </c>
      <c r="AN149" s="186">
        <v>41326030</v>
      </c>
      <c r="AO149" s="102">
        <f t="shared" si="30"/>
        <v>74669</v>
      </c>
      <c r="AP149" s="102">
        <f>AN149/AL149</f>
        <v>2234.805861994376</v>
      </c>
      <c r="AQ149" s="102">
        <f>(AM149+AJ149)/AO149</f>
        <v>9976.533554754986</v>
      </c>
      <c r="AR149" s="103"/>
      <c r="AS149" s="5"/>
      <c r="AT149" s="5"/>
      <c r="AU149" s="5"/>
      <c r="AV149" s="5"/>
      <c r="AW149" s="5"/>
      <c r="AX149" s="5"/>
      <c r="AY149" s="5"/>
      <c r="AZ149" s="5"/>
      <c r="BA149" s="5"/>
      <c r="BB149" s="5"/>
    </row>
    <row r="150" spans="1:54" s="7" customFormat="1" ht="9.75" customHeight="1">
      <c r="A150" s="88"/>
      <c r="B150" s="250">
        <v>974</v>
      </c>
      <c r="C150" s="251" t="s">
        <v>138</v>
      </c>
      <c r="D150" s="252">
        <v>418180</v>
      </c>
      <c r="E150" s="254">
        <v>2.7724324709571664</v>
      </c>
      <c r="F150" s="273"/>
      <c r="G150" s="252">
        <v>15755.129470562915</v>
      </c>
      <c r="H150" s="252"/>
      <c r="I150" s="255"/>
      <c r="J150" s="252"/>
      <c r="K150" s="252">
        <v>115697</v>
      </c>
      <c r="L150" s="257">
        <v>27.66679420345306</v>
      </c>
      <c r="M150" s="252">
        <v>4270.939926</v>
      </c>
      <c r="N150" s="252"/>
      <c r="O150" s="256">
        <v>36914.87182900162</v>
      </c>
      <c r="P150" s="257"/>
      <c r="Q150" s="252">
        <v>248.990884</v>
      </c>
      <c r="R150" s="252"/>
      <c r="S150" s="256">
        <v>2152.094557335108</v>
      </c>
      <c r="T150" s="256"/>
      <c r="U150" s="257">
        <v>-1.3705931896676733</v>
      </c>
      <c r="V150" s="254"/>
      <c r="W150" s="252">
        <v>302483</v>
      </c>
      <c r="X150" s="257">
        <v>72.33320579654693</v>
      </c>
      <c r="Y150" s="252">
        <v>2317.540116</v>
      </c>
      <c r="Z150" s="252"/>
      <c r="AA150" s="256">
        <v>7661.720215681543</v>
      </c>
      <c r="AB150" s="256"/>
      <c r="AC150" s="255">
        <v>-58.251963</v>
      </c>
      <c r="AD150" s="274"/>
      <c r="AE150" s="250">
        <v>974</v>
      </c>
      <c r="AF150" s="99"/>
      <c r="AG150" s="99"/>
      <c r="AH150" s="27"/>
      <c r="AI150" s="19">
        <v>280429</v>
      </c>
      <c r="AJ150" s="19">
        <v>1447642518</v>
      </c>
      <c r="AK150" s="19">
        <v>-32488508.000000004</v>
      </c>
      <c r="AL150" s="186">
        <v>77475</v>
      </c>
      <c r="AM150" s="186">
        <v>2275132187</v>
      </c>
      <c r="AN150" s="186">
        <v>188822817</v>
      </c>
      <c r="AO150" s="102">
        <f t="shared" si="30"/>
        <v>357904</v>
      </c>
      <c r="AP150" s="102">
        <f>AN150/AL150</f>
        <v>2437.209641819942</v>
      </c>
      <c r="AQ150" s="102">
        <f>(AM150+AJ150)/AO150</f>
        <v>10401.601281349189</v>
      </c>
      <c r="AR150" s="103"/>
      <c r="AS150" s="5"/>
      <c r="AT150" s="5"/>
      <c r="AU150" s="5"/>
      <c r="AV150" s="5"/>
      <c r="AW150" s="5"/>
      <c r="AX150" s="5"/>
      <c r="AY150" s="5"/>
      <c r="AZ150" s="5"/>
      <c r="BA150" s="5"/>
      <c r="BB150" s="5"/>
    </row>
    <row r="151" spans="1:54" s="7" customFormat="1" ht="6.75" customHeight="1">
      <c r="A151" s="88"/>
      <c r="B151" s="116"/>
      <c r="C151" s="116"/>
      <c r="D151" s="117"/>
      <c r="E151" s="117"/>
      <c r="F151" s="117"/>
      <c r="G151" s="117"/>
      <c r="H151" s="117"/>
      <c r="I151" s="118"/>
      <c r="J151" s="117"/>
      <c r="K151" s="117"/>
      <c r="L151" s="119"/>
      <c r="M151" s="117"/>
      <c r="N151" s="117"/>
      <c r="O151" s="120"/>
      <c r="P151" s="117"/>
      <c r="Q151" s="117"/>
      <c r="R151" s="117"/>
      <c r="S151" s="120"/>
      <c r="T151" s="120"/>
      <c r="U151" s="119"/>
      <c r="V151" s="119"/>
      <c r="W151" s="119"/>
      <c r="X151" s="119"/>
      <c r="Y151" s="117"/>
      <c r="Z151" s="117"/>
      <c r="AA151" s="117"/>
      <c r="AB151" s="117"/>
      <c r="AC151" s="118"/>
      <c r="AD151" s="117"/>
      <c r="AE151" s="116"/>
      <c r="AF151" s="99"/>
      <c r="AG151" s="99"/>
      <c r="AH151" s="27"/>
      <c r="AI151" s="102"/>
      <c r="AJ151" s="102"/>
      <c r="AK151" s="102"/>
      <c r="AL151" s="102"/>
      <c r="AM151" s="102"/>
      <c r="AN151" s="102"/>
      <c r="AO151" s="102"/>
      <c r="AP151" s="187"/>
      <c r="AQ151" s="102"/>
      <c r="AR151" s="103"/>
      <c r="AS151" s="5"/>
      <c r="AT151" s="5"/>
      <c r="AU151" s="5"/>
      <c r="AV151" s="5"/>
      <c r="AW151" s="5"/>
      <c r="AX151" s="5"/>
      <c r="AY151" s="5"/>
      <c r="AZ151" s="5"/>
      <c r="BA151" s="5"/>
      <c r="BB151" s="5"/>
    </row>
    <row r="152" spans="1:54" s="7" customFormat="1" ht="9.75" customHeight="1">
      <c r="A152" s="88"/>
      <c r="B152" s="121" t="s">
        <v>34</v>
      </c>
      <c r="C152" s="121"/>
      <c r="D152" s="122">
        <v>35062371</v>
      </c>
      <c r="E152" s="123">
        <v>1.0832881790281352</v>
      </c>
      <c r="F152" s="123"/>
      <c r="G152" s="122">
        <v>22914.709014344753</v>
      </c>
      <c r="H152" s="122"/>
      <c r="I152" s="124"/>
      <c r="J152" s="122"/>
      <c r="K152" s="122">
        <v>19440573</v>
      </c>
      <c r="L152" s="123">
        <v>55.445688484672075</v>
      </c>
      <c r="M152" s="122">
        <v>657928.3526689999</v>
      </c>
      <c r="N152" s="122"/>
      <c r="O152" s="122">
        <v>33843.05352877202</v>
      </c>
      <c r="P152" s="122"/>
      <c r="Q152" s="122">
        <v>51581.592315999995</v>
      </c>
      <c r="R152" s="122"/>
      <c r="S152" s="122">
        <v>2653.29588361413</v>
      </c>
      <c r="T152" s="122"/>
      <c r="U152" s="125">
        <v>3.3789546446620258</v>
      </c>
      <c r="V152" s="123"/>
      <c r="W152" s="122">
        <v>15621798</v>
      </c>
      <c r="X152" s="123">
        <v>44.554311515327925</v>
      </c>
      <c r="Y152" s="122">
        <v>145515.67614899995</v>
      </c>
      <c r="Z152" s="122"/>
      <c r="AA152" s="122">
        <v>9314.912159855096</v>
      </c>
      <c r="AB152" s="122"/>
      <c r="AC152" s="188">
        <v>-2927.9362730000003</v>
      </c>
      <c r="AD152" s="127"/>
      <c r="AE152" s="121" t="s">
        <v>35</v>
      </c>
      <c r="AF152" s="99"/>
      <c r="AG152" s="99"/>
      <c r="AH152" s="27"/>
      <c r="AI152" s="129">
        <f aca="true" t="shared" si="31" ref="AI152:AO152">SUM(AI85:AI145,AI43:AI78)</f>
        <v>14311703</v>
      </c>
      <c r="AJ152" s="129">
        <f t="shared" si="31"/>
        <v>95618709106</v>
      </c>
      <c r="AK152" s="129">
        <f t="shared" si="31"/>
        <v>-1433798786</v>
      </c>
      <c r="AL152" s="129">
        <f t="shared" si="31"/>
        <v>15628642</v>
      </c>
      <c r="AM152" s="129">
        <f t="shared" si="31"/>
        <v>363618900596</v>
      </c>
      <c r="AN152" s="129">
        <f t="shared" si="31"/>
        <v>37380844265</v>
      </c>
      <c r="AO152" s="133">
        <f t="shared" si="31"/>
        <v>29940345</v>
      </c>
      <c r="AP152" s="102">
        <f>AN152/AL152</f>
        <v>2391.816529228835</v>
      </c>
      <c r="AQ152" s="102">
        <f>(AM152+AJ152)/AO152</f>
        <v>15338.420773107324</v>
      </c>
      <c r="AR152" s="103"/>
      <c r="AS152" s="5"/>
      <c r="AT152" s="5"/>
      <c r="AU152" s="5"/>
      <c r="AV152" s="5"/>
      <c r="AW152" s="5"/>
      <c r="AX152" s="5"/>
      <c r="AY152" s="5"/>
      <c r="AZ152" s="5"/>
      <c r="BA152" s="5"/>
      <c r="BB152" s="5"/>
    </row>
    <row r="153" spans="1:54" s="7" customFormat="1" ht="9.75" customHeight="1">
      <c r="A153" s="88"/>
      <c r="B153" s="121" t="s">
        <v>36</v>
      </c>
      <c r="C153" s="121"/>
      <c r="D153" s="122">
        <v>973756</v>
      </c>
      <c r="E153" s="123">
        <v>2.799724672626463</v>
      </c>
      <c r="F153" s="123"/>
      <c r="G153" s="122">
        <v>15247.428210968661</v>
      </c>
      <c r="H153" s="122"/>
      <c r="I153" s="124"/>
      <c r="J153" s="122"/>
      <c r="K153" s="122">
        <v>276393</v>
      </c>
      <c r="L153" s="123">
        <v>28.384215347581943</v>
      </c>
      <c r="M153" s="122">
        <v>9778.23318</v>
      </c>
      <c r="N153" s="122"/>
      <c r="O153" s="122">
        <v>35378.00588292757</v>
      </c>
      <c r="P153" s="122"/>
      <c r="Q153" s="122">
        <v>569.246802</v>
      </c>
      <c r="R153" s="122"/>
      <c r="S153" s="122">
        <v>2059.555784697876</v>
      </c>
      <c r="T153" s="122"/>
      <c r="U153" s="125">
        <v>-1.047854975060019</v>
      </c>
      <c r="V153" s="123"/>
      <c r="W153" s="122">
        <v>697363</v>
      </c>
      <c r="X153" s="123">
        <v>71.61578465241806</v>
      </c>
      <c r="Y153" s="122">
        <v>5069.041525000001</v>
      </c>
      <c r="Z153" s="122"/>
      <c r="AA153" s="122">
        <v>7268.87076744823</v>
      </c>
      <c r="AB153" s="122"/>
      <c r="AC153" s="188">
        <v>-118.032071</v>
      </c>
      <c r="AD153" s="127"/>
      <c r="AE153" s="121" t="s">
        <v>37</v>
      </c>
      <c r="AF153" s="99"/>
      <c r="AG153" s="99"/>
      <c r="AH153" s="27"/>
      <c r="AI153" s="129">
        <f aca="true" t="shared" si="32" ref="AI153:AO153">SUM(AI147:AI150)</f>
        <v>650533</v>
      </c>
      <c r="AJ153" s="129">
        <f t="shared" si="32"/>
        <v>3247610599</v>
      </c>
      <c r="AK153" s="129">
        <f t="shared" si="32"/>
        <v>-69033310</v>
      </c>
      <c r="AL153" s="129">
        <f t="shared" si="32"/>
        <v>194798</v>
      </c>
      <c r="AM153" s="129">
        <f t="shared" si="32"/>
        <v>5385659374</v>
      </c>
      <c r="AN153" s="129">
        <f t="shared" si="32"/>
        <v>439162878</v>
      </c>
      <c r="AO153" s="133">
        <f t="shared" si="32"/>
        <v>845331</v>
      </c>
      <c r="AP153" s="102">
        <f>AN153/AL153</f>
        <v>2254.4527048532327</v>
      </c>
      <c r="AQ153" s="102">
        <f>(AM153+AJ153)/AO153</f>
        <v>10212.886991012987</v>
      </c>
      <c r="AR153" s="103"/>
      <c r="AS153" s="5"/>
      <c r="AT153" s="5"/>
      <c r="AU153" s="5"/>
      <c r="AV153" s="5"/>
      <c r="AW153" s="5"/>
      <c r="AX153" s="5"/>
      <c r="AY153" s="5"/>
      <c r="AZ153" s="5"/>
      <c r="BA153" s="5"/>
      <c r="BB153" s="5"/>
    </row>
    <row r="154" spans="1:54" s="7" customFormat="1" ht="9.75" customHeight="1" thickBot="1">
      <c r="A154" s="88"/>
      <c r="B154" s="134" t="s">
        <v>38</v>
      </c>
      <c r="C154" s="134"/>
      <c r="D154" s="135">
        <v>36036127</v>
      </c>
      <c r="E154" s="136">
        <v>1.1289153114548298</v>
      </c>
      <c r="F154" s="136"/>
      <c r="G154" s="135">
        <v>22707.526353289853</v>
      </c>
      <c r="H154" s="135"/>
      <c r="I154" s="137"/>
      <c r="J154" s="135"/>
      <c r="K154" s="135">
        <v>19716966</v>
      </c>
      <c r="L154" s="136">
        <v>54.71444253706843</v>
      </c>
      <c r="M154" s="135">
        <v>667706.5858489999</v>
      </c>
      <c r="N154" s="135"/>
      <c r="O154" s="135">
        <v>33864.570535294326</v>
      </c>
      <c r="P154" s="135"/>
      <c r="Q154" s="135">
        <v>52150.839117999996</v>
      </c>
      <c r="R154" s="135"/>
      <c r="S154" s="135">
        <v>2644.972817724593</v>
      </c>
      <c r="T154" s="135"/>
      <c r="U154" s="138">
        <v>3.321320721512285</v>
      </c>
      <c r="V154" s="136"/>
      <c r="W154" s="135">
        <v>16319161</v>
      </c>
      <c r="X154" s="136">
        <v>45.28555746293158</v>
      </c>
      <c r="Y154" s="135">
        <v>150584.71767399996</v>
      </c>
      <c r="Z154" s="135"/>
      <c r="AA154" s="135">
        <v>9227.479137806165</v>
      </c>
      <c r="AB154" s="135"/>
      <c r="AC154" s="189">
        <v>-3045.9683440000003</v>
      </c>
      <c r="AD154" s="140"/>
      <c r="AE154" s="134" t="s">
        <v>39</v>
      </c>
      <c r="AF154" s="99"/>
      <c r="AG154" s="99"/>
      <c r="AH154" s="27"/>
      <c r="AI154" s="145">
        <f aca="true" t="shared" si="33" ref="AI154:AO154">SUM(AI152:AI153)</f>
        <v>14962236</v>
      </c>
      <c r="AJ154" s="145">
        <f t="shared" si="33"/>
        <v>98866319705</v>
      </c>
      <c r="AK154" s="145">
        <f t="shared" si="33"/>
        <v>-1502832096</v>
      </c>
      <c r="AL154" s="145">
        <f t="shared" si="33"/>
        <v>15823440</v>
      </c>
      <c r="AM154" s="145">
        <f t="shared" si="33"/>
        <v>369004559970</v>
      </c>
      <c r="AN154" s="145">
        <f t="shared" si="33"/>
        <v>37820007143</v>
      </c>
      <c r="AO154" s="190">
        <f t="shared" si="33"/>
        <v>30785676</v>
      </c>
      <c r="AP154" s="143">
        <f>AN154/AL154</f>
        <v>2390.1254811216777</v>
      </c>
      <c r="AQ154" s="143">
        <f>(AM154+AJ154)/AO154</f>
        <v>15197.680884934929</v>
      </c>
      <c r="AR154" s="144"/>
      <c r="AS154" s="5"/>
      <c r="AT154" s="5"/>
      <c r="AU154" s="5"/>
      <c r="AV154" s="5"/>
      <c r="AW154" s="5"/>
      <c r="AX154" s="5"/>
      <c r="AY154" s="5"/>
      <c r="AZ154" s="5"/>
      <c r="BA154" s="5"/>
      <c r="BB154" s="5"/>
    </row>
    <row r="155" spans="1:44" s="7" customFormat="1" ht="12.75">
      <c r="A155" s="88"/>
      <c r="B155" s="244" t="s">
        <v>166</v>
      </c>
      <c r="C155" s="146"/>
      <c r="D155" s="191"/>
      <c r="E155" s="191"/>
      <c r="F155" s="191"/>
      <c r="G155" s="191"/>
      <c r="H155" s="191"/>
      <c r="I155" s="191"/>
      <c r="J155" s="191"/>
      <c r="K155" s="191"/>
      <c r="L155" s="192"/>
      <c r="M155" s="191"/>
      <c r="N155" s="191"/>
      <c r="O155" s="191"/>
      <c r="P155" s="244" t="s">
        <v>166</v>
      </c>
      <c r="Q155" s="179"/>
      <c r="R155" s="43"/>
      <c r="S155" s="191"/>
      <c r="T155" s="191"/>
      <c r="U155" s="192"/>
      <c r="V155" s="192"/>
      <c r="W155" s="191"/>
      <c r="X155" s="192"/>
      <c r="Y155" s="191"/>
      <c r="Z155" s="191"/>
      <c r="AA155" s="191"/>
      <c r="AB155" s="191"/>
      <c r="AC155" s="193"/>
      <c r="AD155" s="174"/>
      <c r="AE155" s="43"/>
      <c r="AF155" s="88"/>
      <c r="AG155" s="88"/>
      <c r="AH155" s="88"/>
      <c r="AI155" s="194"/>
      <c r="AJ155" s="194"/>
      <c r="AK155" s="194"/>
      <c r="AL155" s="194"/>
      <c r="AM155" s="194"/>
      <c r="AN155" s="194"/>
      <c r="AO155" s="195"/>
      <c r="AP155" s="196"/>
      <c r="AQ155" s="196"/>
      <c r="AR155" s="196"/>
    </row>
    <row r="156" spans="1:44" ht="12.75">
      <c r="A156" s="23"/>
      <c r="B156" s="179" t="s">
        <v>164</v>
      </c>
      <c r="C156" s="179"/>
      <c r="D156" s="179"/>
      <c r="E156" s="179"/>
      <c r="F156" s="179"/>
      <c r="G156" s="179"/>
      <c r="H156" s="179"/>
      <c r="I156" s="179"/>
      <c r="J156" s="179"/>
      <c r="K156" s="179"/>
      <c r="L156" s="198"/>
      <c r="M156" s="179"/>
      <c r="N156" s="179"/>
      <c r="O156" s="199"/>
      <c r="P156" s="179" t="s">
        <v>164</v>
      </c>
      <c r="Q156" s="179"/>
      <c r="R156" s="179"/>
      <c r="S156" s="199"/>
      <c r="T156" s="199"/>
      <c r="U156" s="198"/>
      <c r="V156" s="198"/>
      <c r="W156" s="179"/>
      <c r="X156" s="198"/>
      <c r="Y156" s="179"/>
      <c r="Z156" s="179"/>
      <c r="AA156" s="179"/>
      <c r="AB156" s="179"/>
      <c r="AC156" s="179"/>
      <c r="AD156" s="43"/>
      <c r="AE156" s="197"/>
      <c r="AF156" s="23"/>
      <c r="AG156" s="23"/>
      <c r="AH156" s="23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</row>
    <row r="157" spans="1:44" ht="12.75">
      <c r="A157" s="23"/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2"/>
      <c r="M157" s="201"/>
      <c r="N157" s="201"/>
      <c r="O157" s="203"/>
      <c r="P157" s="201"/>
      <c r="Q157" s="201"/>
      <c r="R157" s="201"/>
      <c r="S157" s="203"/>
      <c r="T157" s="203"/>
      <c r="U157" s="202"/>
      <c r="V157" s="202"/>
      <c r="W157" s="201"/>
      <c r="X157" s="202"/>
      <c r="Y157" s="201"/>
      <c r="Z157" s="201"/>
      <c r="AA157" s="201"/>
      <c r="AB157" s="201"/>
      <c r="AC157" s="201"/>
      <c r="AD157" s="201"/>
      <c r="AE157" s="201"/>
      <c r="AF157" s="23"/>
      <c r="AG157" s="23"/>
      <c r="AH157" s="23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</row>
    <row r="158" spans="1:44" ht="12.75">
      <c r="A158" s="23"/>
      <c r="B158" s="201"/>
      <c r="C158" s="201"/>
      <c r="D158" s="203"/>
      <c r="E158" s="202"/>
      <c r="F158" s="201"/>
      <c r="G158" s="203"/>
      <c r="H158" s="203"/>
      <c r="I158" s="204"/>
      <c r="J158" s="201"/>
      <c r="K158" s="203"/>
      <c r="L158" s="202"/>
      <c r="M158" s="203"/>
      <c r="N158" s="203"/>
      <c r="O158" s="203"/>
      <c r="P158" s="201"/>
      <c r="Q158" s="203"/>
      <c r="R158" s="203"/>
      <c r="S158" s="203"/>
      <c r="T158" s="203"/>
      <c r="U158" s="202"/>
      <c r="V158" s="202"/>
      <c r="W158" s="203"/>
      <c r="X158" s="202"/>
      <c r="Y158" s="203"/>
      <c r="Z158" s="203"/>
      <c r="AA158" s="203"/>
      <c r="AB158" s="203"/>
      <c r="AC158" s="204"/>
      <c r="AD158" s="201"/>
      <c r="AE158" s="201"/>
      <c r="AF158" s="23"/>
      <c r="AG158" s="23"/>
      <c r="AH158" s="23"/>
      <c r="AI158" s="200"/>
      <c r="AJ158" s="200"/>
      <c r="AK158" s="200"/>
      <c r="AL158" s="200"/>
      <c r="AM158" s="200"/>
      <c r="AN158" s="200"/>
      <c r="AO158" s="200"/>
      <c r="AP158" s="200"/>
      <c r="AQ158" s="200"/>
      <c r="AR158" s="200"/>
    </row>
    <row r="159" spans="1:44" ht="12.75">
      <c r="A159" s="23"/>
      <c r="B159" s="201"/>
      <c r="C159" s="201"/>
      <c r="D159" s="203"/>
      <c r="E159" s="202"/>
      <c r="F159" s="201"/>
      <c r="G159" s="203"/>
      <c r="H159" s="203"/>
      <c r="I159" s="204"/>
      <c r="J159" s="201"/>
      <c r="K159" s="203"/>
      <c r="L159" s="202"/>
      <c r="M159" s="203"/>
      <c r="N159" s="203"/>
      <c r="O159" s="203"/>
      <c r="P159" s="201"/>
      <c r="Q159" s="203"/>
      <c r="R159" s="203"/>
      <c r="S159" s="203"/>
      <c r="T159" s="203"/>
      <c r="U159" s="202"/>
      <c r="V159" s="202"/>
      <c r="W159" s="203"/>
      <c r="X159" s="202"/>
      <c r="Y159" s="203"/>
      <c r="Z159" s="203"/>
      <c r="AA159" s="203"/>
      <c r="AB159" s="203"/>
      <c r="AC159" s="204"/>
      <c r="AD159" s="201"/>
      <c r="AE159" s="201"/>
      <c r="AF159" s="23"/>
      <c r="AG159" s="23"/>
      <c r="AH159" s="23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</row>
    <row r="160" spans="1:44" ht="12.75">
      <c r="A160" s="23"/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2"/>
      <c r="M160" s="201"/>
      <c r="N160" s="201"/>
      <c r="O160" s="203"/>
      <c r="P160" s="201"/>
      <c r="Q160" s="201"/>
      <c r="R160" s="201"/>
      <c r="S160" s="203"/>
      <c r="T160" s="203"/>
      <c r="U160" s="202"/>
      <c r="V160" s="202"/>
      <c r="W160" s="201"/>
      <c r="X160" s="202"/>
      <c r="Y160" s="201"/>
      <c r="Z160" s="201"/>
      <c r="AA160" s="201"/>
      <c r="AB160" s="201"/>
      <c r="AC160" s="201"/>
      <c r="AD160" s="201"/>
      <c r="AE160" s="201"/>
      <c r="AF160" s="23"/>
      <c r="AG160" s="23"/>
      <c r="AH160" s="23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</row>
    <row r="161" spans="1:44" ht="12.75">
      <c r="A161" s="23"/>
      <c r="B161" s="201"/>
      <c r="C161" s="201"/>
      <c r="D161" s="201"/>
      <c r="E161" s="201"/>
      <c r="F161" s="201"/>
      <c r="G161" s="201"/>
      <c r="H161" s="201"/>
      <c r="I161" s="201"/>
      <c r="J161" s="201"/>
      <c r="K161" s="201"/>
      <c r="L161" s="202"/>
      <c r="M161" s="201"/>
      <c r="N161" s="201"/>
      <c r="O161" s="203"/>
      <c r="P161" s="201"/>
      <c r="Q161" s="201"/>
      <c r="R161" s="201"/>
      <c r="S161" s="203"/>
      <c r="T161" s="203"/>
      <c r="U161" s="202"/>
      <c r="V161" s="202"/>
      <c r="W161" s="201"/>
      <c r="X161" s="202"/>
      <c r="Y161" s="201"/>
      <c r="Z161" s="201"/>
      <c r="AA161" s="201"/>
      <c r="AB161" s="201"/>
      <c r="AC161" s="201"/>
      <c r="AD161" s="201"/>
      <c r="AE161" s="201"/>
      <c r="AF161" s="23"/>
      <c r="AG161" s="23"/>
      <c r="AH161" s="23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</row>
    <row r="162" spans="1:44" ht="12.75">
      <c r="A162" s="23"/>
      <c r="B162" s="201"/>
      <c r="C162" s="201"/>
      <c r="D162" s="201"/>
      <c r="E162" s="201"/>
      <c r="F162" s="201"/>
      <c r="G162" s="201"/>
      <c r="H162" s="201"/>
      <c r="I162" s="201"/>
      <c r="J162" s="201"/>
      <c r="K162" s="201"/>
      <c r="L162" s="202"/>
      <c r="M162" s="201"/>
      <c r="N162" s="201"/>
      <c r="O162" s="203"/>
      <c r="P162" s="201"/>
      <c r="Q162" s="201"/>
      <c r="R162" s="201"/>
      <c r="S162" s="203"/>
      <c r="T162" s="203"/>
      <c r="U162" s="202"/>
      <c r="V162" s="202"/>
      <c r="W162" s="201"/>
      <c r="X162" s="202"/>
      <c r="Y162" s="201"/>
      <c r="Z162" s="201"/>
      <c r="AA162" s="201"/>
      <c r="AB162" s="201"/>
      <c r="AC162" s="201"/>
      <c r="AD162" s="201"/>
      <c r="AE162" s="201"/>
      <c r="AF162" s="23"/>
      <c r="AG162" s="23"/>
      <c r="AH162" s="23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</row>
    <row r="163" spans="1:44" ht="12.75">
      <c r="A163" s="23"/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  <c r="L163" s="202"/>
      <c r="M163" s="201"/>
      <c r="N163" s="201"/>
      <c r="O163" s="203"/>
      <c r="P163" s="201"/>
      <c r="Q163" s="201"/>
      <c r="R163" s="201"/>
      <c r="S163" s="203"/>
      <c r="T163" s="203"/>
      <c r="U163" s="202"/>
      <c r="V163" s="202"/>
      <c r="W163" s="201"/>
      <c r="X163" s="202"/>
      <c r="Y163" s="201"/>
      <c r="Z163" s="201"/>
      <c r="AA163" s="201"/>
      <c r="AB163" s="201"/>
      <c r="AC163" s="201"/>
      <c r="AD163" s="201"/>
      <c r="AE163" s="201"/>
      <c r="AF163" s="23"/>
      <c r="AG163" s="23"/>
      <c r="AH163" s="23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</row>
    <row r="164" spans="2:31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4"/>
      <c r="M164" s="13"/>
      <c r="N164" s="13"/>
      <c r="O164" s="15"/>
      <c r="P164" s="13"/>
      <c r="Q164" s="13"/>
      <c r="R164" s="13"/>
      <c r="S164" s="15"/>
      <c r="T164" s="15"/>
      <c r="U164" s="14"/>
      <c r="V164" s="14"/>
      <c r="W164" s="13"/>
      <c r="X164" s="14"/>
      <c r="Y164" s="13"/>
      <c r="Z164" s="13"/>
      <c r="AA164" s="13"/>
      <c r="AB164" s="13"/>
      <c r="AC164" s="13"/>
      <c r="AD164" s="13"/>
      <c r="AE164" s="13"/>
    </row>
    <row r="165" spans="2:31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4"/>
      <c r="M165" s="13"/>
      <c r="N165" s="13"/>
      <c r="O165" s="15"/>
      <c r="P165" s="13"/>
      <c r="Q165" s="13"/>
      <c r="R165" s="13"/>
      <c r="S165" s="15"/>
      <c r="T165" s="15"/>
      <c r="U165" s="14"/>
      <c r="V165" s="14"/>
      <c r="W165" s="13"/>
      <c r="X165" s="14"/>
      <c r="Y165" s="13"/>
      <c r="Z165" s="13"/>
      <c r="AA165" s="13"/>
      <c r="AB165" s="13"/>
      <c r="AC165" s="13"/>
      <c r="AD165" s="13"/>
      <c r="AE165" s="13"/>
    </row>
    <row r="166" spans="2:31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4"/>
      <c r="M166" s="13"/>
      <c r="N166" s="13"/>
      <c r="O166" s="15"/>
      <c r="P166" s="13"/>
      <c r="Q166" s="13"/>
      <c r="R166" s="13"/>
      <c r="S166" s="15"/>
      <c r="T166" s="15"/>
      <c r="U166" s="14"/>
      <c r="V166" s="14"/>
      <c r="W166" s="13"/>
      <c r="X166" s="14"/>
      <c r="Y166" s="13"/>
      <c r="Z166" s="13"/>
      <c r="AA166" s="13"/>
      <c r="AB166" s="13"/>
      <c r="AC166" s="13"/>
      <c r="AD166" s="13"/>
      <c r="AE166" s="13"/>
    </row>
    <row r="167" spans="2:31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4"/>
      <c r="M167" s="13"/>
      <c r="N167" s="13"/>
      <c r="O167" s="15"/>
      <c r="P167" s="13"/>
      <c r="Q167" s="13"/>
      <c r="R167" s="13"/>
      <c r="S167" s="15"/>
      <c r="T167" s="15"/>
      <c r="U167" s="14"/>
      <c r="V167" s="14"/>
      <c r="W167" s="13"/>
      <c r="X167" s="14"/>
      <c r="Y167" s="13"/>
      <c r="Z167" s="13"/>
      <c r="AA167" s="13"/>
      <c r="AB167" s="13"/>
      <c r="AC167" s="13"/>
      <c r="AD167" s="13"/>
      <c r="AE167" s="13"/>
    </row>
    <row r="168" spans="2:31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4"/>
      <c r="M168" s="13"/>
      <c r="N168" s="13"/>
      <c r="O168" s="15"/>
      <c r="P168" s="13"/>
      <c r="Q168" s="13"/>
      <c r="R168" s="13"/>
      <c r="S168" s="15"/>
      <c r="T168" s="15"/>
      <c r="U168" s="14"/>
      <c r="V168" s="14"/>
      <c r="W168" s="13"/>
      <c r="X168" s="14"/>
      <c r="Y168" s="13"/>
      <c r="Z168" s="13"/>
      <c r="AA168" s="13"/>
      <c r="AB168" s="13"/>
      <c r="AC168" s="13"/>
      <c r="AD168" s="13"/>
      <c r="AE168" s="13"/>
    </row>
    <row r="169" spans="2:31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4"/>
      <c r="M169" s="13"/>
      <c r="N169" s="13"/>
      <c r="O169" s="15"/>
      <c r="P169" s="13"/>
      <c r="Q169" s="13"/>
      <c r="R169" s="13"/>
      <c r="S169" s="15"/>
      <c r="T169" s="15"/>
      <c r="U169" s="14"/>
      <c r="V169" s="14"/>
      <c r="W169" s="13"/>
      <c r="X169" s="14"/>
      <c r="Y169" s="13"/>
      <c r="Z169" s="13"/>
      <c r="AA169" s="13"/>
      <c r="AB169" s="13"/>
      <c r="AC169" s="13"/>
      <c r="AD169" s="13"/>
      <c r="AE169" s="13"/>
    </row>
    <row r="170" spans="2:31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4"/>
      <c r="M170" s="13"/>
      <c r="N170" s="13"/>
      <c r="O170" s="15"/>
      <c r="P170" s="13"/>
      <c r="Q170" s="13"/>
      <c r="R170" s="13"/>
      <c r="S170" s="15"/>
      <c r="T170" s="15"/>
      <c r="U170" s="14"/>
      <c r="V170" s="14"/>
      <c r="W170" s="13"/>
      <c r="X170" s="14"/>
      <c r="Y170" s="13"/>
      <c r="Z170" s="13"/>
      <c r="AA170" s="13"/>
      <c r="AB170" s="13"/>
      <c r="AC170" s="13"/>
      <c r="AD170" s="13"/>
      <c r="AE170" s="13"/>
    </row>
    <row r="171" spans="2:31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4"/>
      <c r="M171" s="13"/>
      <c r="N171" s="13"/>
      <c r="O171" s="15"/>
      <c r="P171" s="13"/>
      <c r="Q171" s="13"/>
      <c r="R171" s="13"/>
      <c r="S171" s="15"/>
      <c r="T171" s="15"/>
      <c r="U171" s="14"/>
      <c r="V171" s="14"/>
      <c r="W171" s="13"/>
      <c r="X171" s="14"/>
      <c r="Y171" s="13"/>
      <c r="Z171" s="13"/>
      <c r="AA171" s="13"/>
      <c r="AB171" s="13"/>
      <c r="AC171" s="13"/>
      <c r="AD171" s="13"/>
      <c r="AE171" s="13"/>
    </row>
    <row r="172" spans="2:31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4"/>
      <c r="M172" s="13"/>
      <c r="N172" s="13"/>
      <c r="O172" s="15"/>
      <c r="P172" s="13"/>
      <c r="Q172" s="13"/>
      <c r="R172" s="13"/>
      <c r="S172" s="15"/>
      <c r="T172" s="15"/>
      <c r="U172" s="14"/>
      <c r="V172" s="14"/>
      <c r="W172" s="13"/>
      <c r="X172" s="14"/>
      <c r="Y172" s="13"/>
      <c r="Z172" s="13"/>
      <c r="AA172" s="13"/>
      <c r="AB172" s="13"/>
      <c r="AC172" s="13"/>
      <c r="AD172" s="13"/>
      <c r="AE172" s="13"/>
    </row>
    <row r="173" spans="2:31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4"/>
      <c r="M173" s="13"/>
      <c r="N173" s="13"/>
      <c r="O173" s="15"/>
      <c r="P173" s="13"/>
      <c r="Q173" s="13"/>
      <c r="R173" s="13"/>
      <c r="S173" s="15"/>
      <c r="T173" s="15"/>
      <c r="U173" s="14"/>
      <c r="V173" s="14"/>
      <c r="W173" s="13"/>
      <c r="X173" s="14"/>
      <c r="Y173" s="13"/>
      <c r="Z173" s="13"/>
      <c r="AA173" s="13"/>
      <c r="AB173" s="13"/>
      <c r="AC173" s="13"/>
      <c r="AD173" s="13"/>
      <c r="AE173" s="13"/>
    </row>
  </sheetData>
  <hyperlinks>
    <hyperlink ref="B13:AE13" location="'PICARDIE'!A1" display="'PICARDIE'!A1"/>
    <hyperlink ref="B14:AE14" location="'HAUTE-NORMANDIE'!A1" display="'HAUTE-NORMANDIE'!A1"/>
    <hyperlink ref="B15:AE15" location="'CENTRE'!A1" display="'CENTRE'!A1"/>
    <hyperlink ref="B16:AE16" location="'BASSE-NORMANDIE'!A1" display="'BASSE-NORMANDIE'!A1"/>
    <hyperlink ref="B21:AE21" location="'FRANCHE-COMTE'!A1" display="'FRANCHE-COMTE'!A1"/>
    <hyperlink ref="B22:AE22" location="'PAYS DE LA LOIRE'!A1" display="'PAYS DE LA LOIRE'!A1"/>
    <hyperlink ref="B23:AE23" location="'BRETAGNE'!A1" display="'BRETAGNE'!A1"/>
    <hyperlink ref="B35:AE35" location="'DOM'!A1" display="'DOM'!A1"/>
    <hyperlink ref="E11" location="'CHAMPAGNE-ARDENNE'!A1" display="'CHAMPAGNE-ARDENNE'!A1"/>
    <hyperlink ref="AF13:AR13" location="'PICARDIE'!A1" display="'PICARDIE'!A1"/>
    <hyperlink ref="AF14:AR14" location="'PICARDIE'!A1" display="'PICARDIE'!A1"/>
    <hyperlink ref="AF15:AR15" location="'HAUTE-NORMANDIE'!A1" display="'HAUTE-NORMANDIE'!A1"/>
    <hyperlink ref="AF16:AR16" location="'CENTRE'!A1" display="'CENTRE'!A1"/>
    <hyperlink ref="AF21:AR21" location="'FRANCHE-COMTE'!A1" display="'FRANCHE-COMTE'!A1"/>
    <hyperlink ref="AF22:AR22" location="'FRANCHE-COMTE'!A1" display="'FRANCHE-COMTE'!A1"/>
    <hyperlink ref="AF23:AR23" location="'PAYS DE LA LOIRE'!A1" display="'PAYS DE LA LOIRE'!A1"/>
    <hyperlink ref="AF35:AR35" location="'DOM'!A1" display="'DOM'!A1"/>
    <hyperlink ref="AI11:IV11" location="'CHAMPAGNE-ARDENNE'!A1" display="'CHAMPAGNE-ARDENNE'!A1"/>
    <hyperlink ref="AF17:AR17" location="'BASSE-NORMANDIE'!A1" display="'BASSE-NORMANDIE'!A1"/>
    <hyperlink ref="AF24:AR24" location="'BRETAGNE'!A1" display="'BRETAGNE'!A1"/>
    <hyperlink ref="AF36:AR36" location="'DOM'!A1" display="'DOM'!A1"/>
    <hyperlink ref="AI12:IV12" location="'CHAMPAGNE-ARDENNE'!A1" display="'CHAMPAGNE-ARDENNE'!A1"/>
    <hyperlink ref="ID15" location="'CHAMPAGNE-ARDENNE'!A1" display="'CHAMPAGNE-ARDENNE'!A1"/>
    <hyperlink ref="B11:AE11" location="'ILE-DE-FRANCE'!A1" display="'ILE-DE-FRANCE'!A1"/>
    <hyperlink ref="B12:AE12" location="'CHAMPAGNE-ARDENNE'!A1" display="'CHAMPAGNE-ARDENNE'!A1"/>
    <hyperlink ref="B17:AE17" location="BOURGOGNE!A1" display="BOURGOGNE!A1"/>
    <hyperlink ref="B18:AE18" location="'NORD-PAS-DE-CALAIS'!A1" display="'NORD-PAS-DE-CALAIS'!A1"/>
    <hyperlink ref="B19:AE19" location="LORRAINE!A1" display="LORRAINE!A1"/>
    <hyperlink ref="B20:AE20" location="ALSACE!A1" display="ALSACE!A1"/>
    <hyperlink ref="B24:AE24" location="'POITOU-CHARENTES'!A1" display="'POITOU-CHARENTES'!A1"/>
    <hyperlink ref="B25:AE25" location="AQUITAINE!A1" display="AQUITAINE!A1"/>
    <hyperlink ref="B26:AE26" location="'MIDI-PYRÉNÉES'!A1" display="'MIDI-PYRÉNÉES'!A1"/>
    <hyperlink ref="B27:AE27" location="LIMOUSIN!A1" display="LIMOUSIN!A1"/>
    <hyperlink ref="B28:AE28" location="'RHONE-ALPES'!A1" display="'RHONE-ALPES'!A1"/>
    <hyperlink ref="B29:AE29" location="AUVERGNE!A1" display="AUVERGNE!A1"/>
    <hyperlink ref="B30:AE30" location="'LANGUEDOC-ROUSSILLON'!A1" display="'LANGUEDOC-ROUSSILLON'!A1"/>
    <hyperlink ref="B31:AE31" location="PACA!A1" display="PACA!A1"/>
    <hyperlink ref="B32:AE32" location="CORSE!A1" display="CORSE!A1"/>
  </hyperlinks>
  <printOptions horizontalCentered="1"/>
  <pageMargins left="0.1968503937007874" right="0.1968503937007874" top="0.1968503937007874" bottom="0.2362204724409449" header="0.2362204724409449" footer="0.2362204724409449"/>
  <pageSetup fitToHeight="2" fitToWidth="4" horizontalDpi="360" verticalDpi="360" orientation="portrait" paperSize="9" scale="87" r:id="rId2"/>
  <rowBreaks count="1" manualBreakCount="1">
    <brk id="80" min="1" max="30" man="1"/>
  </rowBreaks>
  <colBreaks count="1" manualBreakCount="1">
    <brk id="15" min="2" max="15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27"/>
  <sheetViews>
    <sheetView showGridLines="0" showRowColHeaders="0" showOutlineSymbol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</cols>
  <sheetData>
    <row r="1" spans="1:67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</row>
    <row r="2" spans="1:67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</row>
    <row r="3" spans="1:67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</row>
    <row r="4" spans="1:67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</row>
    <row r="5" spans="1:67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</row>
    <row r="6" spans="1:67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</row>
    <row r="7" spans="1:67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</row>
    <row r="8" spans="1:67" ht="19.5" customHeight="1">
      <c r="A8" s="29"/>
      <c r="B8" s="49"/>
      <c r="C8" s="49"/>
      <c r="D8" s="225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1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</row>
    <row r="9" spans="1:67" ht="15" customHeight="1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</row>
    <row r="10" spans="1:67" ht="19.5" customHeight="1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</row>
    <row r="11" spans="1:67" ht="12.75">
      <c r="A11" s="29"/>
      <c r="B11" s="174">
        <v>54</v>
      </c>
      <c r="C11" s="146" t="s">
        <v>95</v>
      </c>
      <c r="D11" s="167">
        <v>396840</v>
      </c>
      <c r="E11" s="209">
        <v>0.7039429943207484</v>
      </c>
      <c r="F11" s="167">
        <v>0</v>
      </c>
      <c r="G11" s="167">
        <v>21435.99267714948</v>
      </c>
      <c r="H11" s="167"/>
      <c r="I11" s="167"/>
      <c r="J11" s="167"/>
      <c r="K11" s="167">
        <v>208366</v>
      </c>
      <c r="L11" s="209">
        <v>52.50629976816853</v>
      </c>
      <c r="M11" s="167">
        <v>6560.784737</v>
      </c>
      <c r="N11" s="167"/>
      <c r="O11" s="167">
        <v>31486.829602718295</v>
      </c>
      <c r="P11" s="167"/>
      <c r="Q11" s="167">
        <v>432.385444</v>
      </c>
      <c r="R11" s="167"/>
      <c r="S11" s="167">
        <v>2075.124751638943</v>
      </c>
      <c r="T11" s="167"/>
      <c r="U11" s="209">
        <v>-0.4955818647275804</v>
      </c>
      <c r="V11" s="167">
        <v>0</v>
      </c>
      <c r="W11" s="167">
        <v>188474</v>
      </c>
      <c r="X11" s="209">
        <v>47.49370023183147</v>
      </c>
      <c r="Y11" s="167">
        <v>1945.874597</v>
      </c>
      <c r="Z11" s="167"/>
      <c r="AA11" s="167">
        <v>10324.36620966287</v>
      </c>
      <c r="AB11" s="167"/>
      <c r="AC11" s="209">
        <v>-33.327852</v>
      </c>
      <c r="AD11" s="15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</row>
    <row r="12" spans="1:67" ht="12.75">
      <c r="A12" s="29"/>
      <c r="B12" s="175">
        <v>55</v>
      </c>
      <c r="C12" s="158" t="s">
        <v>96</v>
      </c>
      <c r="D12" s="159">
        <v>108657</v>
      </c>
      <c r="E12" s="210">
        <v>1.0114438174567022</v>
      </c>
      <c r="F12" s="159">
        <v>0</v>
      </c>
      <c r="G12" s="159">
        <v>19093.587205610314</v>
      </c>
      <c r="H12" s="159"/>
      <c r="I12" s="159"/>
      <c r="J12" s="159"/>
      <c r="K12" s="159">
        <v>53483</v>
      </c>
      <c r="L12" s="210">
        <v>49.22186329458755</v>
      </c>
      <c r="M12" s="159">
        <v>1544.599024</v>
      </c>
      <c r="N12" s="159"/>
      <c r="O12" s="159">
        <v>28880.18667614008</v>
      </c>
      <c r="P12" s="159"/>
      <c r="Q12" s="159">
        <v>84.511057</v>
      </c>
      <c r="R12" s="159"/>
      <c r="S12" s="159">
        <v>1580.1480283454555</v>
      </c>
      <c r="T12" s="159"/>
      <c r="U12" s="210">
        <v>4.300315816294519</v>
      </c>
      <c r="V12" s="159">
        <v>0</v>
      </c>
      <c r="W12" s="159">
        <v>55174</v>
      </c>
      <c r="X12" s="210">
        <v>50.77813670541245</v>
      </c>
      <c r="Y12" s="159">
        <v>530.052881</v>
      </c>
      <c r="Z12" s="159"/>
      <c r="AA12" s="159">
        <v>9606.932268822271</v>
      </c>
      <c r="AB12" s="159"/>
      <c r="AC12" s="210">
        <v>-10.480813</v>
      </c>
      <c r="AD12" s="165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</row>
    <row r="13" spans="1:67" ht="12.75">
      <c r="A13" s="29"/>
      <c r="B13" s="174">
        <v>57</v>
      </c>
      <c r="C13" s="146" t="s">
        <v>98</v>
      </c>
      <c r="D13" s="167">
        <v>569739</v>
      </c>
      <c r="E13" s="209">
        <v>1.0338547531605278</v>
      </c>
      <c r="F13" s="167">
        <v>0</v>
      </c>
      <c r="G13" s="167">
        <v>21213.68010615387</v>
      </c>
      <c r="H13" s="167"/>
      <c r="I13" s="167"/>
      <c r="J13" s="167"/>
      <c r="K13" s="167">
        <v>285367</v>
      </c>
      <c r="L13" s="209">
        <v>50.087320685436666</v>
      </c>
      <c r="M13" s="167">
        <v>8921.969698</v>
      </c>
      <c r="N13" s="167"/>
      <c r="O13" s="167">
        <v>31264.896424604107</v>
      </c>
      <c r="P13" s="167"/>
      <c r="Q13" s="167">
        <v>560.516016</v>
      </c>
      <c r="R13" s="167"/>
      <c r="S13" s="167">
        <v>1964.1935332396529</v>
      </c>
      <c r="T13" s="167"/>
      <c r="U13" s="209">
        <v>3.2366303271684895</v>
      </c>
      <c r="V13" s="167">
        <v>0</v>
      </c>
      <c r="W13" s="167">
        <v>284372</v>
      </c>
      <c r="X13" s="209">
        <v>49.912679314563334</v>
      </c>
      <c r="Y13" s="167">
        <v>3164.291192</v>
      </c>
      <c r="Z13" s="167"/>
      <c r="AA13" s="167">
        <v>11127.295204872491</v>
      </c>
      <c r="AB13" s="167"/>
      <c r="AC13" s="209">
        <v>-51.061223</v>
      </c>
      <c r="AD13" s="15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</row>
    <row r="14" spans="1:67" ht="12.75">
      <c r="A14" s="29"/>
      <c r="B14" s="175">
        <v>88</v>
      </c>
      <c r="C14" s="158" t="s">
        <v>128</v>
      </c>
      <c r="D14" s="159">
        <v>217044</v>
      </c>
      <c r="E14" s="210">
        <v>0.5643434989296934</v>
      </c>
      <c r="F14" s="159">
        <v>0</v>
      </c>
      <c r="G14" s="159">
        <v>19448.761523009158</v>
      </c>
      <c r="H14" s="159"/>
      <c r="I14" s="159"/>
      <c r="J14" s="159"/>
      <c r="K14" s="159">
        <v>108610</v>
      </c>
      <c r="L14" s="210">
        <v>50.04054477433147</v>
      </c>
      <c r="M14" s="159">
        <v>3183.5018</v>
      </c>
      <c r="N14" s="159"/>
      <c r="O14" s="159">
        <v>29311.313875333763</v>
      </c>
      <c r="P14" s="159"/>
      <c r="Q14" s="159">
        <v>179.662903</v>
      </c>
      <c r="R14" s="159"/>
      <c r="S14" s="159">
        <v>1654.2022189485315</v>
      </c>
      <c r="T14" s="159"/>
      <c r="U14" s="210">
        <v>2.479154565000947</v>
      </c>
      <c r="V14" s="159">
        <v>0</v>
      </c>
      <c r="W14" s="159">
        <v>108434</v>
      </c>
      <c r="X14" s="210">
        <v>49.95945522566853</v>
      </c>
      <c r="Y14" s="159">
        <v>1037.735196</v>
      </c>
      <c r="Z14" s="159"/>
      <c r="AA14" s="159">
        <v>9570.201191508198</v>
      </c>
      <c r="AB14" s="159"/>
      <c r="AC14" s="210">
        <v>-22.998739</v>
      </c>
      <c r="AD14" s="165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</row>
    <row r="15" spans="1:67" ht="13.5" thickBot="1">
      <c r="A15" s="29"/>
      <c r="B15" s="213" t="s">
        <v>152</v>
      </c>
      <c r="C15" s="214" t="s">
        <v>20</v>
      </c>
      <c r="D15" s="215">
        <v>1292280</v>
      </c>
      <c r="E15" s="216">
        <v>0.8514324512045701</v>
      </c>
      <c r="F15" s="215">
        <v>0</v>
      </c>
      <c r="G15" s="215">
        <v>20807.26245473117</v>
      </c>
      <c r="H15" s="215"/>
      <c r="I15" s="215"/>
      <c r="J15" s="215"/>
      <c r="K15" s="215">
        <v>655826</v>
      </c>
      <c r="L15" s="216">
        <v>50.74952796607546</v>
      </c>
      <c r="M15" s="215">
        <v>20210.855259000004</v>
      </c>
      <c r="N15" s="215"/>
      <c r="O15" s="215">
        <v>30817.40470643128</v>
      </c>
      <c r="P15" s="215"/>
      <c r="Q15" s="215">
        <v>1257.07542</v>
      </c>
      <c r="R15" s="215"/>
      <c r="S15" s="215">
        <v>1916.7819208143624</v>
      </c>
      <c r="T15" s="215"/>
      <c r="U15" s="216">
        <v>1.8805845751355657</v>
      </c>
      <c r="V15" s="215">
        <v>0</v>
      </c>
      <c r="W15" s="215">
        <v>636454</v>
      </c>
      <c r="X15" s="216">
        <v>49.25047203392454</v>
      </c>
      <c r="Y15" s="215">
        <v>6677.953866</v>
      </c>
      <c r="Z15" s="215"/>
      <c r="AA15" s="215">
        <v>10492.43757757827</v>
      </c>
      <c r="AB15" s="215"/>
      <c r="AC15" s="216">
        <v>-117.868627</v>
      </c>
      <c r="AD15" s="217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</row>
    <row r="16" spans="1:67" ht="12.75">
      <c r="A16" s="29"/>
      <c r="B16" s="244" t="s">
        <v>166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</row>
    <row r="17" spans="1:67" ht="12.75">
      <c r="A17" s="29"/>
      <c r="B17" s="179" t="s">
        <v>164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</row>
    <row r="18" spans="1:67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</row>
    <row r="19" spans="1:67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</row>
    <row r="20" spans="1:67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</row>
    <row r="21" spans="1:67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</row>
    <row r="22" spans="1:67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</row>
    <row r="23" spans="31:40" ht="12.75"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31:40" ht="12.75"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31:40" ht="12.75"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31:40" ht="12.75"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31:40" ht="12.75"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1200" verticalDpi="1200" orientation="portrait" paperSize="9" scale="73" r:id="rId2"/>
  <colBreaks count="1" manualBreakCount="1">
    <brk id="15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27"/>
  <sheetViews>
    <sheetView showGridLines="0" showRowColHeaders="0" showOutlineSymbol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</cols>
  <sheetData>
    <row r="1" spans="1:65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</row>
    <row r="6" spans="1:65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</row>
    <row r="7" spans="1:65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</row>
    <row r="8" spans="1:65" ht="12.75">
      <c r="A8" s="29"/>
      <c r="B8" s="49"/>
      <c r="C8" s="49"/>
      <c r="D8" s="225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2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</row>
    <row r="9" spans="1:65" ht="12.75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</row>
    <row r="10" spans="1:65" ht="18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</row>
    <row r="11" spans="1:65" ht="12.75">
      <c r="A11" s="29"/>
      <c r="B11" s="174">
        <v>67</v>
      </c>
      <c r="C11" s="146" t="s">
        <v>107</v>
      </c>
      <c r="D11" s="167">
        <v>587942</v>
      </c>
      <c r="E11" s="209">
        <v>0.8622168545725284</v>
      </c>
      <c r="F11" s="167">
        <v>0</v>
      </c>
      <c r="G11" s="167">
        <v>23812.174080096334</v>
      </c>
      <c r="H11" s="167"/>
      <c r="I11" s="167"/>
      <c r="J11" s="167"/>
      <c r="K11" s="167">
        <v>349890</v>
      </c>
      <c r="L11" s="209">
        <v>59.510972170724315</v>
      </c>
      <c r="M11" s="167">
        <v>11673.738659</v>
      </c>
      <c r="N11" s="167"/>
      <c r="O11" s="167">
        <v>33364.02486209952</v>
      </c>
      <c r="P11" s="167"/>
      <c r="Q11" s="167">
        <v>837.295903</v>
      </c>
      <c r="R11" s="167"/>
      <c r="S11" s="167">
        <v>2393.026102489354</v>
      </c>
      <c r="T11" s="167"/>
      <c r="U11" s="209">
        <v>5.0880606566517494</v>
      </c>
      <c r="V11" s="167">
        <v>0</v>
      </c>
      <c r="W11" s="167">
        <v>238052</v>
      </c>
      <c r="X11" s="209">
        <v>40.48902782927568</v>
      </c>
      <c r="Y11" s="167">
        <v>2326.438594</v>
      </c>
      <c r="Z11" s="167"/>
      <c r="AA11" s="167">
        <v>9772.816838337842</v>
      </c>
      <c r="AB11" s="167"/>
      <c r="AC11" s="209">
        <v>-46.00334</v>
      </c>
      <c r="AD11" s="15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</row>
    <row r="12" spans="1:65" ht="12.75">
      <c r="A12" s="29"/>
      <c r="B12" s="175">
        <v>68</v>
      </c>
      <c r="C12" s="158" t="s">
        <v>108</v>
      </c>
      <c r="D12" s="159">
        <v>405058</v>
      </c>
      <c r="E12" s="210">
        <v>0.743154177133335</v>
      </c>
      <c r="F12" s="159">
        <v>0</v>
      </c>
      <c r="G12" s="159">
        <v>23467.485797095724</v>
      </c>
      <c r="H12" s="159"/>
      <c r="I12" s="159"/>
      <c r="J12" s="159"/>
      <c r="K12" s="159">
        <v>240850</v>
      </c>
      <c r="L12" s="210">
        <v>59.46062045435468</v>
      </c>
      <c r="M12" s="159">
        <v>7857.896255</v>
      </c>
      <c r="N12" s="159"/>
      <c r="O12" s="159">
        <v>32625.68509445713</v>
      </c>
      <c r="P12" s="159"/>
      <c r="Q12" s="159">
        <v>539.04306</v>
      </c>
      <c r="R12" s="159"/>
      <c r="S12" s="159">
        <v>2238.0861947270087</v>
      </c>
      <c r="T12" s="159"/>
      <c r="U12" s="210">
        <v>1.067712332120197</v>
      </c>
      <c r="V12" s="159">
        <v>0</v>
      </c>
      <c r="W12" s="159">
        <v>164208</v>
      </c>
      <c r="X12" s="210">
        <v>40.53937954564532</v>
      </c>
      <c r="Y12" s="159">
        <v>1647.796607</v>
      </c>
      <c r="Z12" s="159"/>
      <c r="AA12" s="159">
        <v>10034.813206421124</v>
      </c>
      <c r="AB12" s="159"/>
      <c r="AC12" s="210">
        <v>-30.632956</v>
      </c>
      <c r="AD12" s="165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</row>
    <row r="13" spans="1:65" ht="13.5" thickBot="1">
      <c r="A13" s="29"/>
      <c r="B13" s="220" t="s">
        <v>152</v>
      </c>
      <c r="C13" s="221" t="s">
        <v>21</v>
      </c>
      <c r="D13" s="222">
        <v>993000</v>
      </c>
      <c r="E13" s="223">
        <v>0.8136156249936547</v>
      </c>
      <c r="F13" s="222">
        <v>0</v>
      </c>
      <c r="G13" s="222">
        <v>23671.571112789527</v>
      </c>
      <c r="H13" s="222"/>
      <c r="I13" s="222"/>
      <c r="J13" s="222"/>
      <c r="K13" s="222">
        <v>590740</v>
      </c>
      <c r="L13" s="223">
        <v>59.49043303121853</v>
      </c>
      <c r="M13" s="222">
        <v>19531.634914000002</v>
      </c>
      <c r="N13" s="222"/>
      <c r="O13" s="222">
        <v>33062.997112096695</v>
      </c>
      <c r="P13" s="222"/>
      <c r="Q13" s="222">
        <v>1376.338963</v>
      </c>
      <c r="R13" s="222"/>
      <c r="S13" s="222">
        <v>2329.8557114805158</v>
      </c>
      <c r="T13" s="222"/>
      <c r="U13" s="223">
        <v>3.4787486747227474</v>
      </c>
      <c r="V13" s="222">
        <v>0</v>
      </c>
      <c r="W13" s="222">
        <v>402260</v>
      </c>
      <c r="X13" s="223">
        <v>40.50956696878147</v>
      </c>
      <c r="Y13" s="222">
        <v>3974.2352010000004</v>
      </c>
      <c r="Z13" s="222"/>
      <c r="AA13" s="222">
        <v>9879.767317158057</v>
      </c>
      <c r="AB13" s="222"/>
      <c r="AC13" s="223">
        <v>-76.636296</v>
      </c>
      <c r="AD13" s="236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</row>
    <row r="14" spans="1:65" ht="12.75">
      <c r="A14" s="29"/>
      <c r="B14" s="244" t="s">
        <v>166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</row>
    <row r="15" spans="1:65" ht="12.75">
      <c r="A15" s="29"/>
      <c r="B15" s="179" t="s">
        <v>164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</row>
    <row r="16" spans="1:65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</row>
    <row r="17" spans="1:65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</row>
    <row r="18" spans="1:65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</row>
    <row r="19" spans="1:65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</row>
    <row r="20" spans="31:40" ht="12.75"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31:40" ht="12.75"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31:40" ht="12.75"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31:40" ht="12.75"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31:40" ht="12.75"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31:40" ht="12.75"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31:40" ht="12.75"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31:40" ht="12.75"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1200" verticalDpi="1200" orientation="portrait" paperSize="9" scale="73" r:id="rId2"/>
  <colBreaks count="1" manualBreakCount="1">
    <brk id="15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V27"/>
  <sheetViews>
    <sheetView showGridLines="0" showRowColHeaders="0" showOutlineSymbol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</cols>
  <sheetData>
    <row r="1" spans="1:64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4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1:64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1:64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</row>
    <row r="7" spans="1:64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</row>
    <row r="8" spans="1:64" ht="12.75">
      <c r="A8" s="29"/>
      <c r="B8" s="49"/>
      <c r="C8" s="49"/>
      <c r="D8" s="225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2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ht="12.75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64" ht="18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2.75">
      <c r="A11" s="29"/>
      <c r="B11" s="226">
        <v>25</v>
      </c>
      <c r="C11" s="227" t="s">
        <v>66</v>
      </c>
      <c r="D11" s="228">
        <v>286625</v>
      </c>
      <c r="E11" s="229">
        <v>1.0898125451884246</v>
      </c>
      <c r="F11" s="228">
        <v>0</v>
      </c>
      <c r="G11" s="228">
        <v>21692.54895420846</v>
      </c>
      <c r="H11" s="228"/>
      <c r="I11" s="228"/>
      <c r="J11" s="228"/>
      <c r="K11" s="228">
        <v>163108</v>
      </c>
      <c r="L11" s="229">
        <v>56.90641081552551</v>
      </c>
      <c r="M11" s="228">
        <v>5009.310812</v>
      </c>
      <c r="N11" s="228"/>
      <c r="O11" s="228">
        <v>30711.619368761803</v>
      </c>
      <c r="P11" s="228"/>
      <c r="Q11" s="228">
        <v>308.485427</v>
      </c>
      <c r="R11" s="228"/>
      <c r="S11" s="228">
        <v>1891.2955035927116</v>
      </c>
      <c r="T11" s="228"/>
      <c r="U11" s="229">
        <v>3.5491225319313355</v>
      </c>
      <c r="V11" s="228">
        <v>0</v>
      </c>
      <c r="W11" s="228">
        <v>123517</v>
      </c>
      <c r="X11" s="229">
        <v>43.09358918447449</v>
      </c>
      <c r="Y11" s="228">
        <v>1208.316032</v>
      </c>
      <c r="Z11" s="228"/>
      <c r="AA11" s="228">
        <v>9782.588890598056</v>
      </c>
      <c r="AB11" s="228"/>
      <c r="AC11" s="229">
        <v>-24.644721</v>
      </c>
      <c r="AD11" s="230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</row>
    <row r="12" spans="1:64" ht="12.75">
      <c r="A12" s="29"/>
      <c r="B12" s="175">
        <v>39</v>
      </c>
      <c r="C12" s="158" t="s">
        <v>80</v>
      </c>
      <c r="D12" s="159">
        <v>145986</v>
      </c>
      <c r="E12" s="210">
        <v>0.9787578421675164</v>
      </c>
      <c r="F12" s="159">
        <v>0</v>
      </c>
      <c r="G12" s="159">
        <v>20622.12553943529</v>
      </c>
      <c r="H12" s="159"/>
      <c r="I12" s="159"/>
      <c r="J12" s="159"/>
      <c r="K12" s="159">
        <v>78440</v>
      </c>
      <c r="L12" s="210">
        <v>53.731179702163224</v>
      </c>
      <c r="M12" s="159">
        <v>2338.408026</v>
      </c>
      <c r="N12" s="159"/>
      <c r="O12" s="159">
        <v>29811.423074961753</v>
      </c>
      <c r="P12" s="159"/>
      <c r="Q12" s="159">
        <v>130.007737</v>
      </c>
      <c r="R12" s="159"/>
      <c r="S12" s="159">
        <v>1657.4163309535952</v>
      </c>
      <c r="T12" s="159"/>
      <c r="U12" s="210">
        <v>6.148524632348796</v>
      </c>
      <c r="V12" s="159">
        <v>0</v>
      </c>
      <c r="W12" s="159">
        <v>67546</v>
      </c>
      <c r="X12" s="210">
        <v>46.268820297836776</v>
      </c>
      <c r="Y12" s="159">
        <v>672.133593</v>
      </c>
      <c r="Z12" s="159"/>
      <c r="AA12" s="159">
        <v>9950.753456903443</v>
      </c>
      <c r="AB12" s="159"/>
      <c r="AC12" s="210">
        <v>-14.933949</v>
      </c>
      <c r="AD12" s="165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  <row r="13" spans="1:64" ht="12.75">
      <c r="A13" s="29"/>
      <c r="B13" s="226">
        <v>70</v>
      </c>
      <c r="C13" s="227" t="s">
        <v>110</v>
      </c>
      <c r="D13" s="228">
        <v>133800</v>
      </c>
      <c r="E13" s="229">
        <v>0.9963768115942028</v>
      </c>
      <c r="F13" s="228">
        <v>0</v>
      </c>
      <c r="G13" s="228">
        <v>19221.20504484305</v>
      </c>
      <c r="H13" s="228"/>
      <c r="I13" s="228"/>
      <c r="J13" s="228"/>
      <c r="K13" s="228">
        <v>67906</v>
      </c>
      <c r="L13" s="229">
        <v>50.751868460388636</v>
      </c>
      <c r="M13" s="228">
        <v>1934.952459</v>
      </c>
      <c r="N13" s="228"/>
      <c r="O13" s="228">
        <v>28494.57277707419</v>
      </c>
      <c r="P13" s="228"/>
      <c r="Q13" s="228">
        <v>99.443843</v>
      </c>
      <c r="R13" s="228"/>
      <c r="S13" s="228">
        <v>1464.4338202809765</v>
      </c>
      <c r="T13" s="228"/>
      <c r="U13" s="229">
        <v>2.2986510097239323</v>
      </c>
      <c r="V13" s="228">
        <v>0</v>
      </c>
      <c r="W13" s="228">
        <v>65894</v>
      </c>
      <c r="X13" s="229">
        <v>49.248131539611364</v>
      </c>
      <c r="Y13" s="228">
        <v>636.844776</v>
      </c>
      <c r="Z13" s="228"/>
      <c r="AA13" s="228">
        <v>9664.685343126841</v>
      </c>
      <c r="AB13" s="228"/>
      <c r="AC13" s="229">
        <v>-14.880232</v>
      </c>
      <c r="AD13" s="230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2.75">
      <c r="A14" s="29"/>
      <c r="B14" s="175">
        <v>90</v>
      </c>
      <c r="C14" s="158" t="s">
        <v>130</v>
      </c>
      <c r="D14" s="159">
        <v>77074</v>
      </c>
      <c r="E14" s="210">
        <v>0.8584364940197335</v>
      </c>
      <c r="F14" s="159">
        <v>0</v>
      </c>
      <c r="G14" s="159">
        <v>21328.407296883513</v>
      </c>
      <c r="H14" s="159"/>
      <c r="I14" s="159"/>
      <c r="J14" s="159"/>
      <c r="K14" s="159">
        <v>43404</v>
      </c>
      <c r="L14" s="210">
        <v>56.3147105379246</v>
      </c>
      <c r="M14" s="159">
        <v>1322.269279</v>
      </c>
      <c r="N14" s="159"/>
      <c r="O14" s="159">
        <v>30464.226315546955</v>
      </c>
      <c r="P14" s="159"/>
      <c r="Q14" s="159">
        <v>84.337442</v>
      </c>
      <c r="R14" s="159"/>
      <c r="S14" s="159">
        <v>1943.0799465487053</v>
      </c>
      <c r="T14" s="159"/>
      <c r="U14" s="210">
        <v>3.5450446097601183</v>
      </c>
      <c r="V14" s="159">
        <v>0</v>
      </c>
      <c r="W14" s="159">
        <v>33670</v>
      </c>
      <c r="X14" s="210">
        <v>43.68528946207541</v>
      </c>
      <c r="Y14" s="159">
        <v>321.596385</v>
      </c>
      <c r="Z14" s="159"/>
      <c r="AA14" s="159">
        <v>9551.422185922185</v>
      </c>
      <c r="AB14" s="159"/>
      <c r="AC14" s="210">
        <v>-5.79413</v>
      </c>
      <c r="AD14" s="165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74" ht="13.5" thickBot="1">
      <c r="A15" s="29"/>
      <c r="B15" s="213" t="s">
        <v>152</v>
      </c>
      <c r="C15" s="214" t="s">
        <v>22</v>
      </c>
      <c r="D15" s="215">
        <v>643485</v>
      </c>
      <c r="E15" s="216">
        <v>1.01741904289455</v>
      </c>
      <c r="F15" s="215">
        <v>0</v>
      </c>
      <c r="G15" s="215">
        <v>20892.2218264606</v>
      </c>
      <c r="H15" s="215"/>
      <c r="I15" s="215"/>
      <c r="J15" s="215"/>
      <c r="K15" s="215">
        <v>352858</v>
      </c>
      <c r="L15" s="216">
        <v>54.83546625018454</v>
      </c>
      <c r="M15" s="215">
        <v>10604.940576</v>
      </c>
      <c r="N15" s="215"/>
      <c r="O15" s="215">
        <v>30054.414455673388</v>
      </c>
      <c r="P15" s="215"/>
      <c r="Q15" s="215">
        <v>622.274449</v>
      </c>
      <c r="R15" s="215"/>
      <c r="S15" s="215">
        <v>1763.5265432553606</v>
      </c>
      <c r="T15" s="215"/>
      <c r="U15" s="216">
        <v>3.8817662460068973</v>
      </c>
      <c r="V15" s="215">
        <v>0</v>
      </c>
      <c r="W15" s="215">
        <v>290627</v>
      </c>
      <c r="X15" s="216">
        <v>45.164533749815455</v>
      </c>
      <c r="Y15" s="215">
        <v>2838.890786</v>
      </c>
      <c r="Z15" s="215"/>
      <c r="AA15" s="215">
        <v>9768.159138689798</v>
      </c>
      <c r="AB15" s="215"/>
      <c r="AC15" s="216">
        <v>-60.253032000000005</v>
      </c>
      <c r="AD15" s="237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1"/>
      <c r="BN15" s="21"/>
      <c r="BO15" s="21"/>
      <c r="BP15" s="21"/>
      <c r="BQ15" s="21"/>
      <c r="BR15" s="21"/>
      <c r="BS15" s="21"/>
      <c r="BT15" s="21"/>
      <c r="BU15" s="21"/>
      <c r="BV15" s="21"/>
    </row>
    <row r="16" spans="1:64" ht="12.75">
      <c r="A16" s="29"/>
      <c r="B16" s="244" t="s">
        <v>166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t="12.75">
      <c r="A17" s="29"/>
      <c r="B17" s="179" t="s">
        <v>164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64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64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31:40" ht="12.75"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31:40" ht="12.75"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31:40" ht="12.75"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31:40" ht="12.75"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31:40" ht="12.75"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31:40" ht="12.75"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31:40" ht="12.75"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1200" verticalDpi="1200" orientation="portrait" paperSize="9" scale="73" r:id="rId2"/>
  <colBreaks count="1" manualBreakCount="1">
    <brk id="1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N27"/>
  <sheetViews>
    <sheetView showGridLines="0" showRowColHeaders="0" showOutlineSymbol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</cols>
  <sheetData>
    <row r="1" spans="1:66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</row>
    <row r="2" spans="1:66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</row>
    <row r="3" spans="1:66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66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66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66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ht="12.75">
      <c r="A8" s="29"/>
      <c r="B8" s="49"/>
      <c r="C8" s="49"/>
      <c r="D8" s="225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1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ht="12.75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ht="18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6" ht="12.75">
      <c r="A11" s="29"/>
      <c r="B11" s="175">
        <v>44</v>
      </c>
      <c r="C11" s="158" t="s">
        <v>85</v>
      </c>
      <c r="D11" s="159">
        <v>686093</v>
      </c>
      <c r="E11" s="210">
        <v>1.4648293078256343</v>
      </c>
      <c r="F11" s="159">
        <v>0</v>
      </c>
      <c r="G11" s="159">
        <v>22925.812628900163</v>
      </c>
      <c r="H11" s="159"/>
      <c r="I11" s="159"/>
      <c r="J11" s="159"/>
      <c r="K11" s="159">
        <v>390140</v>
      </c>
      <c r="L11" s="210">
        <v>56.86401114717684</v>
      </c>
      <c r="M11" s="159">
        <v>12828.548568</v>
      </c>
      <c r="N11" s="159"/>
      <c r="O11" s="159">
        <v>32881.9105141744</v>
      </c>
      <c r="P11" s="159"/>
      <c r="Q11" s="159">
        <v>855.278709</v>
      </c>
      <c r="R11" s="159"/>
      <c r="S11" s="159">
        <v>2192.2353744809557</v>
      </c>
      <c r="T11" s="159"/>
      <c r="U11" s="210">
        <v>1.6933284744172856</v>
      </c>
      <c r="V11" s="159">
        <v>0</v>
      </c>
      <c r="W11" s="159">
        <v>295953</v>
      </c>
      <c r="X11" s="210">
        <v>43.13598885282316</v>
      </c>
      <c r="Y11" s="159">
        <v>2900.690996</v>
      </c>
      <c r="Z11" s="159"/>
      <c r="AA11" s="159">
        <v>9801.188012961518</v>
      </c>
      <c r="AB11" s="159"/>
      <c r="AC11" s="210">
        <v>-60.006756</v>
      </c>
      <c r="AD11" s="165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ht="12.75">
      <c r="A12" s="29"/>
      <c r="B12" s="226">
        <v>49</v>
      </c>
      <c r="C12" s="227" t="s">
        <v>90</v>
      </c>
      <c r="D12" s="228">
        <v>411262</v>
      </c>
      <c r="E12" s="229">
        <v>1.1440938491429133</v>
      </c>
      <c r="F12" s="228">
        <v>0</v>
      </c>
      <c r="G12" s="228">
        <v>21057.596802038603</v>
      </c>
      <c r="H12" s="228"/>
      <c r="I12" s="228"/>
      <c r="J12" s="228"/>
      <c r="K12" s="228">
        <v>216409</v>
      </c>
      <c r="L12" s="229">
        <v>52.62071380287991</v>
      </c>
      <c r="M12" s="228">
        <v>6716.647818</v>
      </c>
      <c r="N12" s="228"/>
      <c r="O12" s="228">
        <v>31036.822950986327</v>
      </c>
      <c r="P12" s="228"/>
      <c r="Q12" s="228">
        <v>382.193535</v>
      </c>
      <c r="R12" s="228"/>
      <c r="S12" s="228">
        <v>1766.0704268306772</v>
      </c>
      <c r="T12" s="228"/>
      <c r="U12" s="229">
        <v>2.289643104091718</v>
      </c>
      <c r="V12" s="228">
        <v>0</v>
      </c>
      <c r="W12" s="228">
        <v>194853</v>
      </c>
      <c r="X12" s="229">
        <v>47.37928619712009</v>
      </c>
      <c r="Y12" s="228">
        <v>1943.541558</v>
      </c>
      <c r="Z12" s="228"/>
      <c r="AA12" s="228">
        <v>9974.398946898431</v>
      </c>
      <c r="AB12" s="228"/>
      <c r="AC12" s="229">
        <v>-46.057317</v>
      </c>
      <c r="AD12" s="230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ht="12.75">
      <c r="A13" s="29"/>
      <c r="B13" s="175">
        <v>53</v>
      </c>
      <c r="C13" s="158" t="s">
        <v>94</v>
      </c>
      <c r="D13" s="159">
        <v>161826</v>
      </c>
      <c r="E13" s="210">
        <v>1.17539669638503</v>
      </c>
      <c r="F13" s="159">
        <v>0</v>
      </c>
      <c r="G13" s="159">
        <v>20321.497145081754</v>
      </c>
      <c r="H13" s="159"/>
      <c r="I13" s="159"/>
      <c r="J13" s="159"/>
      <c r="K13" s="159">
        <v>84170</v>
      </c>
      <c r="L13" s="210">
        <v>52.01265556832647</v>
      </c>
      <c r="M13" s="159">
        <v>2509.174478</v>
      </c>
      <c r="N13" s="159"/>
      <c r="O13" s="159">
        <v>29810.793370559582</v>
      </c>
      <c r="P13" s="159"/>
      <c r="Q13" s="159">
        <v>130.27798</v>
      </c>
      <c r="R13" s="159"/>
      <c r="S13" s="159">
        <v>1547.795889271712</v>
      </c>
      <c r="T13" s="159"/>
      <c r="U13" s="210">
        <v>3.468727918589269</v>
      </c>
      <c r="V13" s="159">
        <v>0</v>
      </c>
      <c r="W13" s="159">
        <v>77656</v>
      </c>
      <c r="X13" s="210">
        <v>47.98734443167352</v>
      </c>
      <c r="Y13" s="159">
        <v>779.372119</v>
      </c>
      <c r="Z13" s="159"/>
      <c r="AA13" s="159">
        <v>10036.212514165036</v>
      </c>
      <c r="AB13" s="159"/>
      <c r="AC13" s="210">
        <v>-18.597682</v>
      </c>
      <c r="AD13" s="165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66" ht="12.75">
      <c r="A14" s="29"/>
      <c r="B14" s="226">
        <v>72</v>
      </c>
      <c r="C14" s="227" t="s">
        <v>112</v>
      </c>
      <c r="D14" s="228">
        <v>305668</v>
      </c>
      <c r="E14" s="229">
        <v>0.8209671514187987</v>
      </c>
      <c r="F14" s="228">
        <v>0</v>
      </c>
      <c r="G14" s="228">
        <v>20809.94522161299</v>
      </c>
      <c r="H14" s="228"/>
      <c r="I14" s="228"/>
      <c r="J14" s="228"/>
      <c r="K14" s="228">
        <v>166608</v>
      </c>
      <c r="L14" s="229">
        <v>54.506196265228944</v>
      </c>
      <c r="M14" s="228">
        <v>5011.324372</v>
      </c>
      <c r="N14" s="228"/>
      <c r="O14" s="228">
        <v>30078.533875924324</v>
      </c>
      <c r="P14" s="228"/>
      <c r="Q14" s="228">
        <v>284.954457</v>
      </c>
      <c r="R14" s="228"/>
      <c r="S14" s="228">
        <v>1710.328777729761</v>
      </c>
      <c r="T14" s="228"/>
      <c r="U14" s="229">
        <v>2.7651016639258352</v>
      </c>
      <c r="V14" s="228">
        <v>0</v>
      </c>
      <c r="W14" s="228">
        <v>139060</v>
      </c>
      <c r="X14" s="229">
        <v>45.49380373477106</v>
      </c>
      <c r="Y14" s="228">
        <v>1349.609964</v>
      </c>
      <c r="Z14" s="228"/>
      <c r="AA14" s="228">
        <v>9705.234891413778</v>
      </c>
      <c r="AB14" s="228"/>
      <c r="AC14" s="229">
        <v>-28.114122</v>
      </c>
      <c r="AD14" s="230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</row>
    <row r="15" spans="1:66" ht="12.75">
      <c r="A15" s="29"/>
      <c r="B15" s="175">
        <v>85</v>
      </c>
      <c r="C15" s="158" t="s">
        <v>125</v>
      </c>
      <c r="D15" s="159">
        <v>345839</v>
      </c>
      <c r="E15" s="210">
        <v>2.2372594753910326</v>
      </c>
      <c r="F15" s="159">
        <v>0</v>
      </c>
      <c r="G15" s="159">
        <v>20838.704773030226</v>
      </c>
      <c r="H15" s="159"/>
      <c r="I15" s="159"/>
      <c r="J15" s="159"/>
      <c r="K15" s="159">
        <v>184781</v>
      </c>
      <c r="L15" s="210">
        <v>53.42977512657624</v>
      </c>
      <c r="M15" s="159">
        <v>5572.999601</v>
      </c>
      <c r="N15" s="159"/>
      <c r="O15" s="159">
        <v>30160.025116218658</v>
      </c>
      <c r="P15" s="159"/>
      <c r="Q15" s="159">
        <v>304.864856</v>
      </c>
      <c r="R15" s="159"/>
      <c r="S15" s="159">
        <v>1649.8712313495435</v>
      </c>
      <c r="T15" s="159"/>
      <c r="U15" s="210">
        <v>-0.5659020634399786</v>
      </c>
      <c r="V15" s="159">
        <v>0</v>
      </c>
      <c r="W15" s="159">
        <v>161058</v>
      </c>
      <c r="X15" s="210">
        <v>46.57022487342376</v>
      </c>
      <c r="Y15" s="159">
        <v>1633.837219</v>
      </c>
      <c r="Z15" s="159"/>
      <c r="AA15" s="159">
        <v>10144.402755529065</v>
      </c>
      <c r="AB15" s="159"/>
      <c r="AC15" s="210">
        <v>-36.886099</v>
      </c>
      <c r="AD15" s="165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ht="13.5" thickBot="1">
      <c r="A16" s="29"/>
      <c r="B16" s="220" t="s">
        <v>152</v>
      </c>
      <c r="C16" s="221" t="s">
        <v>23</v>
      </c>
      <c r="D16" s="222">
        <v>1910688</v>
      </c>
      <c r="E16" s="223">
        <v>1.4061184782458707</v>
      </c>
      <c r="F16" s="222">
        <v>0</v>
      </c>
      <c r="G16" s="222">
        <v>21586.855987476763</v>
      </c>
      <c r="H16" s="222"/>
      <c r="I16" s="222"/>
      <c r="J16" s="222"/>
      <c r="K16" s="222">
        <v>1042108</v>
      </c>
      <c r="L16" s="223">
        <v>54.54098209650137</v>
      </c>
      <c r="M16" s="222">
        <v>32638.694837</v>
      </c>
      <c r="N16" s="222"/>
      <c r="O16" s="222">
        <v>31319.87743784713</v>
      </c>
      <c r="P16" s="222"/>
      <c r="Q16" s="222">
        <v>1957.569537</v>
      </c>
      <c r="R16" s="222"/>
      <c r="S16" s="222">
        <v>1878.4708849754536</v>
      </c>
      <c r="T16" s="222"/>
      <c r="U16" s="223">
        <v>1.72378746887148</v>
      </c>
      <c r="V16" s="222">
        <v>0</v>
      </c>
      <c r="W16" s="222">
        <v>868580</v>
      </c>
      <c r="X16" s="223">
        <v>45.45901790349863</v>
      </c>
      <c r="Y16" s="222">
        <v>8607.051856</v>
      </c>
      <c r="Z16" s="222"/>
      <c r="AA16" s="222">
        <v>9909.336913122568</v>
      </c>
      <c r="AB16" s="222"/>
      <c r="AC16" s="223">
        <v>-189.661976</v>
      </c>
      <c r="AD16" s="236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ht="12.75">
      <c r="A17" s="29"/>
      <c r="B17" s="244" t="s">
        <v>167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ht="12.75">
      <c r="A18" s="29"/>
      <c r="B18" s="179" t="s">
        <v>164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1:66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</row>
    <row r="24" spans="31:40" ht="12.75"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31:40" ht="12.75"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31:40" ht="12.75"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31:40" ht="12.75"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1200" verticalDpi="1200" orientation="portrait" paperSize="9" scale="73" r:id="rId2"/>
  <colBreaks count="1" manualBreakCount="1">
    <brk id="15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N27"/>
  <sheetViews>
    <sheetView showGridLines="0" showRowColHeaders="0" showOutlineSymbol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</cols>
  <sheetData>
    <row r="1" spans="1:66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</row>
    <row r="2" spans="1:66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</row>
    <row r="3" spans="1:66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66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66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66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ht="12.75">
      <c r="A8" s="29"/>
      <c r="B8" s="49"/>
      <c r="C8" s="49"/>
      <c r="D8" s="225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2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ht="12.75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ht="18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6" ht="12.75">
      <c r="A11" s="29"/>
      <c r="B11" s="174">
        <v>22</v>
      </c>
      <c r="C11" s="146" t="s">
        <v>63</v>
      </c>
      <c r="D11" s="167">
        <v>332079</v>
      </c>
      <c r="E11" s="209">
        <v>1.4523791338883372</v>
      </c>
      <c r="F11" s="167">
        <v>0</v>
      </c>
      <c r="G11" s="167">
        <v>20539.57823891303</v>
      </c>
      <c r="H11" s="167"/>
      <c r="I11" s="167"/>
      <c r="J11" s="167"/>
      <c r="K11" s="167">
        <v>169312</v>
      </c>
      <c r="L11" s="209">
        <v>50.98545827950578</v>
      </c>
      <c r="M11" s="167">
        <v>5251.962208</v>
      </c>
      <c r="N11" s="167"/>
      <c r="O11" s="167">
        <v>31019.43281043281</v>
      </c>
      <c r="P11" s="167"/>
      <c r="Q11" s="167">
        <v>309.679059</v>
      </c>
      <c r="R11" s="167"/>
      <c r="S11" s="167">
        <v>1829.0437712625212</v>
      </c>
      <c r="T11" s="167"/>
      <c r="U11" s="209">
        <v>-1.0126201440370024</v>
      </c>
      <c r="V11" s="167">
        <v>0</v>
      </c>
      <c r="W11" s="167">
        <v>162767</v>
      </c>
      <c r="X11" s="209">
        <v>49.01454172049422</v>
      </c>
      <c r="Y11" s="167">
        <v>1568.800394</v>
      </c>
      <c r="Z11" s="167"/>
      <c r="AA11" s="167">
        <v>9638.319769977945</v>
      </c>
      <c r="AB11" s="167"/>
      <c r="AC11" s="209">
        <v>-31.5571</v>
      </c>
      <c r="AD11" s="15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ht="12.75">
      <c r="A12" s="29"/>
      <c r="B12" s="175">
        <v>29</v>
      </c>
      <c r="C12" s="158" t="s">
        <v>70</v>
      </c>
      <c r="D12" s="159">
        <v>503711</v>
      </c>
      <c r="E12" s="210">
        <v>0.8765675880272524</v>
      </c>
      <c r="F12" s="159">
        <v>0</v>
      </c>
      <c r="G12" s="159">
        <v>21174.158890713126</v>
      </c>
      <c r="H12" s="159"/>
      <c r="I12" s="159"/>
      <c r="J12" s="159"/>
      <c r="K12" s="159">
        <v>269427</v>
      </c>
      <c r="L12" s="210">
        <v>53.48840902819275</v>
      </c>
      <c r="M12" s="159">
        <v>8372.777069</v>
      </c>
      <c r="N12" s="159"/>
      <c r="O12" s="159">
        <v>31076.236119616817</v>
      </c>
      <c r="P12" s="159"/>
      <c r="Q12" s="159">
        <v>503.293792</v>
      </c>
      <c r="R12" s="159"/>
      <c r="S12" s="159">
        <v>1868.0154253285677</v>
      </c>
      <c r="T12" s="159"/>
      <c r="U12" s="210">
        <v>1.02248123177325</v>
      </c>
      <c r="V12" s="159">
        <v>0</v>
      </c>
      <c r="W12" s="159">
        <v>234284</v>
      </c>
      <c r="X12" s="210">
        <v>46.51159097180725</v>
      </c>
      <c r="Y12" s="159">
        <v>2292.87968</v>
      </c>
      <c r="Z12" s="159"/>
      <c r="AA12" s="159">
        <v>9786.753171364668</v>
      </c>
      <c r="AB12" s="159"/>
      <c r="AC12" s="210">
        <v>-45.551344</v>
      </c>
      <c r="AD12" s="165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ht="12.75">
      <c r="A13" s="29"/>
      <c r="B13" s="226">
        <v>35</v>
      </c>
      <c r="C13" s="227" t="s">
        <v>76</v>
      </c>
      <c r="D13" s="238">
        <v>513202</v>
      </c>
      <c r="E13" s="212">
        <v>1.247837246511481</v>
      </c>
      <c r="F13" s="238">
        <v>0</v>
      </c>
      <c r="G13" s="238">
        <v>22580.28251253892</v>
      </c>
      <c r="H13" s="238"/>
      <c r="I13" s="238"/>
      <c r="J13" s="238"/>
      <c r="K13" s="238">
        <v>290250</v>
      </c>
      <c r="L13" s="212">
        <v>56.55667748761696</v>
      </c>
      <c r="M13" s="238">
        <v>9429.30711</v>
      </c>
      <c r="N13" s="238"/>
      <c r="O13" s="238">
        <v>32486.846201550386</v>
      </c>
      <c r="P13" s="238"/>
      <c r="Q13" s="238">
        <v>617.929367</v>
      </c>
      <c r="R13" s="238"/>
      <c r="S13" s="238">
        <v>2128.9556141257535</v>
      </c>
      <c r="T13" s="238"/>
      <c r="U13" s="212">
        <v>1.8411121183373638</v>
      </c>
      <c r="V13" s="238">
        <v>0</v>
      </c>
      <c r="W13" s="238">
        <v>222952</v>
      </c>
      <c r="X13" s="212">
        <v>43.443322512383034</v>
      </c>
      <c r="Y13" s="238">
        <v>2158.939036</v>
      </c>
      <c r="Z13" s="238"/>
      <c r="AA13" s="238">
        <v>9683.425293336682</v>
      </c>
      <c r="AB13" s="238"/>
      <c r="AC13" s="212">
        <v>-48.118522</v>
      </c>
      <c r="AD13" s="230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66" ht="12.75">
      <c r="A14" s="29"/>
      <c r="B14" s="175">
        <v>56</v>
      </c>
      <c r="C14" s="158" t="s">
        <v>97</v>
      </c>
      <c r="D14" s="159">
        <v>401718</v>
      </c>
      <c r="E14" s="210">
        <v>1.4998155550277679</v>
      </c>
      <c r="F14" s="159">
        <v>0</v>
      </c>
      <c r="G14" s="159">
        <v>21187.780950816243</v>
      </c>
      <c r="H14" s="159"/>
      <c r="I14" s="159"/>
      <c r="J14" s="159"/>
      <c r="K14" s="159">
        <v>213884</v>
      </c>
      <c r="L14" s="210">
        <v>53.2423242174859</v>
      </c>
      <c r="M14" s="159">
        <v>6685.955541</v>
      </c>
      <c r="N14" s="159"/>
      <c r="O14" s="159">
        <v>31259.727427016514</v>
      </c>
      <c r="P14" s="159"/>
      <c r="Q14" s="159">
        <v>411.581714</v>
      </c>
      <c r="R14" s="159"/>
      <c r="S14" s="159">
        <v>1924.3221278824035</v>
      </c>
      <c r="T14" s="159"/>
      <c r="U14" s="210">
        <v>1.8591152510059223</v>
      </c>
      <c r="V14" s="159">
        <v>0</v>
      </c>
      <c r="W14" s="159">
        <v>187834</v>
      </c>
      <c r="X14" s="210">
        <v>46.7576757825141</v>
      </c>
      <c r="Y14" s="159">
        <v>1825.557447</v>
      </c>
      <c r="Z14" s="159"/>
      <c r="AA14" s="159">
        <v>9718.99361670411</v>
      </c>
      <c r="AB14" s="159"/>
      <c r="AC14" s="210">
        <v>-38.031359</v>
      </c>
      <c r="AD14" s="165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</row>
    <row r="15" spans="1:66" ht="13.5" thickBot="1">
      <c r="A15" s="29"/>
      <c r="B15" s="213" t="s">
        <v>152</v>
      </c>
      <c r="C15" s="214" t="s">
        <v>24</v>
      </c>
      <c r="D15" s="215">
        <v>1750710</v>
      </c>
      <c r="E15" s="216">
        <v>1.2370194492857878</v>
      </c>
      <c r="F15" s="215">
        <v>0</v>
      </c>
      <c r="G15" s="215">
        <v>21469.105954155744</v>
      </c>
      <c r="H15" s="215"/>
      <c r="I15" s="215"/>
      <c r="J15" s="215"/>
      <c r="K15" s="215">
        <v>942873</v>
      </c>
      <c r="L15" s="216">
        <v>53.856606748119326</v>
      </c>
      <c r="M15" s="215">
        <v>29740.001928</v>
      </c>
      <c r="N15" s="215"/>
      <c r="O15" s="215">
        <v>31541.895809934107</v>
      </c>
      <c r="P15" s="215"/>
      <c r="Q15" s="215">
        <v>1842.4839319999999</v>
      </c>
      <c r="R15" s="215"/>
      <c r="S15" s="215">
        <v>1954.1167601575185</v>
      </c>
      <c r="T15" s="215"/>
      <c r="U15" s="216">
        <v>1.1275290913138603</v>
      </c>
      <c r="V15" s="215">
        <v>0</v>
      </c>
      <c r="W15" s="215">
        <v>807837</v>
      </c>
      <c r="X15" s="216">
        <v>46.14339325188067</v>
      </c>
      <c r="Y15" s="215">
        <v>7846.176557</v>
      </c>
      <c r="Z15" s="215"/>
      <c r="AA15" s="215">
        <v>9712.573894238565</v>
      </c>
      <c r="AB15" s="215"/>
      <c r="AC15" s="216">
        <v>-163.25832499999999</v>
      </c>
      <c r="AD15" s="217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ht="12.75">
      <c r="A16" s="29"/>
      <c r="B16" s="244" t="s">
        <v>166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ht="12.75">
      <c r="A17" s="29"/>
      <c r="B17" s="179" t="s">
        <v>164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31:40" ht="12.75"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31:40" ht="12.75"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31:40" ht="12.75"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31:40" ht="12.75"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31:40" ht="12.75"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31:40" ht="12.75"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31:40" ht="12.75"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1200" verticalDpi="1200" orientation="portrait" paperSize="9" scale="73" r:id="rId2"/>
  <colBreaks count="1" manualBreakCount="1">
    <brk id="15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M27"/>
  <sheetViews>
    <sheetView showGridLines="0" showRowColHeaders="0" showOutlineSymbol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</cols>
  <sheetData>
    <row r="1" spans="1:65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</row>
    <row r="6" spans="1:65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</row>
    <row r="7" spans="1:65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</row>
    <row r="8" spans="1:65" ht="12.75">
      <c r="A8" s="29"/>
      <c r="B8" s="49"/>
      <c r="C8" s="49"/>
      <c r="D8" s="225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1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</row>
    <row r="9" spans="1:65" ht="12.75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</row>
    <row r="10" spans="1:65" ht="18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</row>
    <row r="11" spans="1:65" ht="12.75">
      <c r="A11" s="29"/>
      <c r="B11" s="174">
        <v>16</v>
      </c>
      <c r="C11" s="146" t="s">
        <v>54</v>
      </c>
      <c r="D11" s="167">
        <v>202373</v>
      </c>
      <c r="E11" s="209">
        <v>0.9210775660014162</v>
      </c>
      <c r="F11" s="167">
        <v>0</v>
      </c>
      <c r="G11" s="167">
        <v>19829.60965148513</v>
      </c>
      <c r="H11" s="167"/>
      <c r="I11" s="167"/>
      <c r="J11" s="167"/>
      <c r="K11" s="167">
        <v>101473</v>
      </c>
      <c r="L11" s="209">
        <v>50.14157026876115</v>
      </c>
      <c r="M11" s="167">
        <v>3094.832376</v>
      </c>
      <c r="N11" s="167"/>
      <c r="O11" s="167">
        <v>30499.072423206173</v>
      </c>
      <c r="P11" s="167"/>
      <c r="Q11" s="167">
        <v>187.503509</v>
      </c>
      <c r="R11" s="167"/>
      <c r="S11" s="167">
        <v>1847.8167492830605</v>
      </c>
      <c r="T11" s="167"/>
      <c r="U11" s="209">
        <v>7.336439956257407</v>
      </c>
      <c r="V11" s="167">
        <v>0</v>
      </c>
      <c r="W11" s="167">
        <v>100900</v>
      </c>
      <c r="X11" s="209">
        <v>49.85842973123885</v>
      </c>
      <c r="Y11" s="167">
        <v>918.145218</v>
      </c>
      <c r="Z11" s="167"/>
      <c r="AA11" s="167">
        <v>9099.556174430129</v>
      </c>
      <c r="AB11" s="167"/>
      <c r="AC11" s="209">
        <v>-19.986697</v>
      </c>
      <c r="AD11" s="15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</row>
    <row r="12" spans="1:65" ht="12.75">
      <c r="A12" s="29"/>
      <c r="B12" s="175">
        <v>17</v>
      </c>
      <c r="C12" s="158" t="s">
        <v>55</v>
      </c>
      <c r="D12" s="159">
        <v>360018</v>
      </c>
      <c r="E12" s="210">
        <v>1.9730804527378403</v>
      </c>
      <c r="F12" s="159">
        <v>0</v>
      </c>
      <c r="G12" s="159">
        <v>20652.410112827693</v>
      </c>
      <c r="H12" s="159"/>
      <c r="I12" s="159"/>
      <c r="J12" s="159"/>
      <c r="K12" s="159">
        <v>183765</v>
      </c>
      <c r="L12" s="210">
        <v>51.04328116927487</v>
      </c>
      <c r="M12" s="159">
        <v>5773.005796</v>
      </c>
      <c r="N12" s="159"/>
      <c r="O12" s="159">
        <v>31415.154115310314</v>
      </c>
      <c r="P12" s="159"/>
      <c r="Q12" s="159">
        <v>374.81433</v>
      </c>
      <c r="R12" s="159"/>
      <c r="S12" s="159">
        <v>2039.6393763774386</v>
      </c>
      <c r="T12" s="159"/>
      <c r="U12" s="210">
        <v>1.7550051344114297</v>
      </c>
      <c r="V12" s="159">
        <v>0</v>
      </c>
      <c r="W12" s="159">
        <v>176253</v>
      </c>
      <c r="X12" s="210">
        <v>48.95671883072513</v>
      </c>
      <c r="Y12" s="159">
        <v>1662.233588</v>
      </c>
      <c r="Z12" s="159"/>
      <c r="AA12" s="159">
        <v>9430.952029185319</v>
      </c>
      <c r="AB12" s="159"/>
      <c r="AC12" s="210">
        <v>-35.953182</v>
      </c>
      <c r="AD12" s="165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</row>
    <row r="13" spans="1:65" ht="12.75">
      <c r="A13" s="29"/>
      <c r="B13" s="174">
        <v>79</v>
      </c>
      <c r="C13" s="146" t="s">
        <v>119</v>
      </c>
      <c r="D13" s="167">
        <v>202856</v>
      </c>
      <c r="E13" s="209">
        <v>1.1236179100906272</v>
      </c>
      <c r="F13" s="167">
        <v>0</v>
      </c>
      <c r="G13" s="167">
        <v>20302.84041881926</v>
      </c>
      <c r="H13" s="167"/>
      <c r="I13" s="167"/>
      <c r="J13" s="167"/>
      <c r="K13" s="167">
        <v>103972</v>
      </c>
      <c r="L13" s="209">
        <v>51.25409157234688</v>
      </c>
      <c r="M13" s="167">
        <v>3159.290098</v>
      </c>
      <c r="N13" s="167"/>
      <c r="O13" s="167">
        <v>30385.970241988227</v>
      </c>
      <c r="P13" s="167"/>
      <c r="Q13" s="167">
        <v>180.743541</v>
      </c>
      <c r="R13" s="167"/>
      <c r="S13" s="167">
        <v>1738.386690647482</v>
      </c>
      <c r="T13" s="167"/>
      <c r="U13" s="209">
        <v>0.939064843444604</v>
      </c>
      <c r="V13" s="167">
        <v>0</v>
      </c>
      <c r="W13" s="167">
        <v>98884</v>
      </c>
      <c r="X13" s="209">
        <v>48.74590842765311</v>
      </c>
      <c r="Y13" s="167">
        <v>959.262898</v>
      </c>
      <c r="Z13" s="167"/>
      <c r="AA13" s="167">
        <v>9700.890922697301</v>
      </c>
      <c r="AB13" s="167"/>
      <c r="AC13" s="209">
        <v>-22.124983</v>
      </c>
      <c r="AD13" s="15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</row>
    <row r="14" spans="1:65" ht="12.75">
      <c r="A14" s="29"/>
      <c r="B14" s="175">
        <v>86</v>
      </c>
      <c r="C14" s="158" t="s">
        <v>126</v>
      </c>
      <c r="D14" s="159">
        <v>232391</v>
      </c>
      <c r="E14" s="210">
        <v>1.1807783907105134</v>
      </c>
      <c r="F14" s="159">
        <v>0</v>
      </c>
      <c r="G14" s="159">
        <v>20592.944774109154</v>
      </c>
      <c r="H14" s="159"/>
      <c r="I14" s="159"/>
      <c r="J14" s="159"/>
      <c r="K14" s="159">
        <v>122305</v>
      </c>
      <c r="L14" s="210">
        <v>52.628974443932854</v>
      </c>
      <c r="M14" s="159">
        <v>3779.558993</v>
      </c>
      <c r="N14" s="159"/>
      <c r="O14" s="159">
        <v>30902.734908630064</v>
      </c>
      <c r="P14" s="159"/>
      <c r="Q14" s="159">
        <v>234.725475</v>
      </c>
      <c r="R14" s="159"/>
      <c r="S14" s="159">
        <v>1919.1813499039288</v>
      </c>
      <c r="T14" s="159"/>
      <c r="U14" s="210">
        <v>0.7785869783010688</v>
      </c>
      <c r="V14" s="159">
        <v>0</v>
      </c>
      <c r="W14" s="159">
        <v>110086</v>
      </c>
      <c r="X14" s="210">
        <v>47.371025556067146</v>
      </c>
      <c r="Y14" s="159">
        <v>1006.056036</v>
      </c>
      <c r="Z14" s="159"/>
      <c r="AA14" s="159">
        <v>9138.819068728086</v>
      </c>
      <c r="AB14" s="159"/>
      <c r="AC14" s="210">
        <v>-22.028414</v>
      </c>
      <c r="AD14" s="165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</row>
    <row r="15" spans="1:65" ht="13.5" thickBot="1">
      <c r="A15" s="29"/>
      <c r="B15" s="220" t="s">
        <v>152</v>
      </c>
      <c r="C15" s="221" t="s">
        <v>25</v>
      </c>
      <c r="D15" s="222">
        <v>997638</v>
      </c>
      <c r="E15" s="223">
        <v>1.4005055602479624</v>
      </c>
      <c r="F15" s="222">
        <v>0</v>
      </c>
      <c r="G15" s="222">
        <v>20400.57115206117</v>
      </c>
      <c r="H15" s="222"/>
      <c r="I15" s="222"/>
      <c r="J15" s="222"/>
      <c r="K15" s="222">
        <v>511515</v>
      </c>
      <c r="L15" s="223">
        <v>51.27260589512428</v>
      </c>
      <c r="M15" s="222">
        <v>15806.687263</v>
      </c>
      <c r="N15" s="222"/>
      <c r="O15" s="222">
        <v>30901.708186465694</v>
      </c>
      <c r="P15" s="222"/>
      <c r="Q15" s="222">
        <v>977.7868550000001</v>
      </c>
      <c r="R15" s="222"/>
      <c r="S15" s="222">
        <v>1911.5506974380028</v>
      </c>
      <c r="T15" s="222"/>
      <c r="U15" s="223">
        <v>2.401144618721119</v>
      </c>
      <c r="V15" s="222">
        <v>0</v>
      </c>
      <c r="W15" s="222">
        <v>486123</v>
      </c>
      <c r="X15" s="223">
        <v>48.727394104875714</v>
      </c>
      <c r="Y15" s="222">
        <v>4545.69774</v>
      </c>
      <c r="Z15" s="222"/>
      <c r="AA15" s="222">
        <v>9350.92093976216</v>
      </c>
      <c r="AB15" s="222"/>
      <c r="AC15" s="223">
        <v>-100.093276</v>
      </c>
      <c r="AD15" s="236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</row>
    <row r="16" spans="1:65" ht="12.75">
      <c r="A16" s="29"/>
      <c r="B16" s="244" t="s">
        <v>166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</row>
    <row r="17" spans="1:65" ht="12.75">
      <c r="A17" s="29"/>
      <c r="B17" s="179" t="s">
        <v>164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</row>
    <row r="18" spans="1:65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</row>
    <row r="19" spans="1:65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</row>
    <row r="20" spans="1:65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</row>
    <row r="21" spans="1:65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</row>
    <row r="22" spans="1:65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</row>
    <row r="23" spans="1:65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</row>
    <row r="24" spans="1:65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</row>
    <row r="25" spans="31:40" ht="12.75"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31:40" ht="12.75"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31:40" ht="12.75"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1200" verticalDpi="1200" orientation="portrait" paperSize="9" scale="73" r:id="rId2"/>
  <colBreaks count="1" manualBreakCount="1">
    <brk id="15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Q27"/>
  <sheetViews>
    <sheetView showGridLines="0" showRowColHeaders="0" showOutlineSymbol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</cols>
  <sheetData>
    <row r="1" spans="1:69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</row>
    <row r="2" spans="1:69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</row>
    <row r="3" spans="1:69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</row>
    <row r="4" spans="1:69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</row>
    <row r="5" spans="1:69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</row>
    <row r="6" spans="1:69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</row>
    <row r="7" spans="1:69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</row>
    <row r="8" spans="1:69" ht="12.75">
      <c r="A8" s="29"/>
      <c r="B8" s="49"/>
      <c r="C8" s="49"/>
      <c r="D8" s="225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2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</row>
    <row r="9" spans="1:69" ht="12.75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</row>
    <row r="10" spans="1:69" ht="18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</row>
    <row r="11" spans="1:69" ht="12.75">
      <c r="A11" s="29"/>
      <c r="B11" s="175">
        <v>24</v>
      </c>
      <c r="C11" s="158" t="s">
        <v>65</v>
      </c>
      <c r="D11" s="159">
        <v>241019</v>
      </c>
      <c r="E11" s="210">
        <v>1.1673200748831</v>
      </c>
      <c r="F11" s="159">
        <v>0</v>
      </c>
      <c r="G11" s="159">
        <v>19028.514880569583</v>
      </c>
      <c r="H11" s="159"/>
      <c r="I11" s="159"/>
      <c r="J11" s="159"/>
      <c r="K11" s="159">
        <v>113613</v>
      </c>
      <c r="L11" s="210">
        <v>47.13860732971259</v>
      </c>
      <c r="M11" s="159">
        <v>3426.701872</v>
      </c>
      <c r="N11" s="159"/>
      <c r="O11" s="159">
        <v>30161.17761171697</v>
      </c>
      <c r="P11" s="159"/>
      <c r="Q11" s="159">
        <v>204.321252</v>
      </c>
      <c r="R11" s="159"/>
      <c r="S11" s="159">
        <v>1798.3967679754958</v>
      </c>
      <c r="T11" s="159"/>
      <c r="U11" s="210">
        <v>6.243825268193611</v>
      </c>
      <c r="V11" s="159">
        <v>0</v>
      </c>
      <c r="W11" s="159">
        <v>127406</v>
      </c>
      <c r="X11" s="210">
        <v>52.8613926702874</v>
      </c>
      <c r="Y11" s="159">
        <v>1159.531756</v>
      </c>
      <c r="Z11" s="159"/>
      <c r="AA11" s="159">
        <v>9101.076527008147</v>
      </c>
      <c r="AB11" s="159"/>
      <c r="AC11" s="210">
        <v>-25.284627</v>
      </c>
      <c r="AD11" s="165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</row>
    <row r="12" spans="1:69" ht="12.75">
      <c r="A12" s="29"/>
      <c r="B12" s="174">
        <v>33</v>
      </c>
      <c r="C12" s="146" t="s">
        <v>74</v>
      </c>
      <c r="D12" s="167">
        <v>807021</v>
      </c>
      <c r="E12" s="209">
        <v>1.5434964781555047</v>
      </c>
      <c r="F12" s="167">
        <v>0</v>
      </c>
      <c r="G12" s="167">
        <v>22417.678817527674</v>
      </c>
      <c r="H12" s="167"/>
      <c r="I12" s="167"/>
      <c r="J12" s="167"/>
      <c r="K12" s="167">
        <v>450696</v>
      </c>
      <c r="L12" s="209">
        <v>55.84687387317059</v>
      </c>
      <c r="M12" s="167">
        <v>14874.203766</v>
      </c>
      <c r="N12" s="167"/>
      <c r="O12" s="167">
        <v>33002.74190585228</v>
      </c>
      <c r="P12" s="167"/>
      <c r="Q12" s="167">
        <v>1078.028878</v>
      </c>
      <c r="R12" s="167"/>
      <c r="S12" s="167">
        <v>2391.9202256066174</v>
      </c>
      <c r="T12" s="167"/>
      <c r="U12" s="209">
        <v>0.2950072377064039</v>
      </c>
      <c r="V12" s="167">
        <v>0</v>
      </c>
      <c r="W12" s="167">
        <v>356325</v>
      </c>
      <c r="X12" s="209">
        <v>44.15312612682941</v>
      </c>
      <c r="Y12" s="167">
        <v>3217.333811</v>
      </c>
      <c r="Z12" s="167"/>
      <c r="AA12" s="167">
        <v>9029.211565284502</v>
      </c>
      <c r="AB12" s="167"/>
      <c r="AC12" s="209">
        <v>-68.791745</v>
      </c>
      <c r="AD12" s="15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</row>
    <row r="13" spans="1:69" ht="12.75">
      <c r="A13" s="29"/>
      <c r="B13" s="175">
        <v>40</v>
      </c>
      <c r="C13" s="158" t="s">
        <v>81</v>
      </c>
      <c r="D13" s="159">
        <v>218745</v>
      </c>
      <c r="E13" s="210">
        <v>1.92722579202177</v>
      </c>
      <c r="F13" s="159">
        <v>0</v>
      </c>
      <c r="G13" s="159">
        <v>21014.950554298382</v>
      </c>
      <c r="H13" s="159"/>
      <c r="I13" s="159"/>
      <c r="J13" s="159"/>
      <c r="K13" s="159">
        <v>117032</v>
      </c>
      <c r="L13" s="210">
        <v>53.501565750074285</v>
      </c>
      <c r="M13" s="159">
        <v>3624.949562</v>
      </c>
      <c r="N13" s="159"/>
      <c r="O13" s="159">
        <v>30974.003366600587</v>
      </c>
      <c r="P13" s="159"/>
      <c r="Q13" s="159">
        <v>223.737388</v>
      </c>
      <c r="R13" s="159"/>
      <c r="S13" s="159">
        <v>1911.7624923097956</v>
      </c>
      <c r="T13" s="159"/>
      <c r="U13" s="210">
        <v>7.811249804483077</v>
      </c>
      <c r="V13" s="159">
        <v>0</v>
      </c>
      <c r="W13" s="159">
        <v>101713</v>
      </c>
      <c r="X13" s="210">
        <v>46.498434249925715</v>
      </c>
      <c r="Y13" s="159">
        <v>971.965797</v>
      </c>
      <c r="Z13" s="159"/>
      <c r="AA13" s="159">
        <v>9555.964301515047</v>
      </c>
      <c r="AB13" s="159"/>
      <c r="AC13" s="210">
        <v>-20.158662</v>
      </c>
      <c r="AD13" s="165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</row>
    <row r="14" spans="1:69" ht="12.75">
      <c r="A14" s="29"/>
      <c r="B14" s="174">
        <v>47</v>
      </c>
      <c r="C14" s="146" t="s">
        <v>88</v>
      </c>
      <c r="D14" s="167">
        <v>188428</v>
      </c>
      <c r="E14" s="209">
        <v>1.0364889139119011</v>
      </c>
      <c r="F14" s="167">
        <v>0</v>
      </c>
      <c r="G14" s="167">
        <v>19186.72433502452</v>
      </c>
      <c r="H14" s="167"/>
      <c r="I14" s="167"/>
      <c r="J14" s="167"/>
      <c r="K14" s="167">
        <v>87932</v>
      </c>
      <c r="L14" s="209">
        <v>46.66610057953171</v>
      </c>
      <c r="M14" s="167">
        <v>2693.849993</v>
      </c>
      <c r="N14" s="167"/>
      <c r="O14" s="167">
        <v>30635.60470590911</v>
      </c>
      <c r="P14" s="167"/>
      <c r="Q14" s="167">
        <v>162.737402</v>
      </c>
      <c r="R14" s="167"/>
      <c r="S14" s="167">
        <v>1850.7187599508711</v>
      </c>
      <c r="T14" s="167"/>
      <c r="U14" s="209">
        <v>4.238571552718266</v>
      </c>
      <c r="V14" s="167">
        <v>0</v>
      </c>
      <c r="W14" s="167">
        <v>100496</v>
      </c>
      <c r="X14" s="209">
        <v>53.3338994204683</v>
      </c>
      <c r="Y14" s="167">
        <v>921.4661</v>
      </c>
      <c r="Z14" s="167"/>
      <c r="AA14" s="167">
        <v>9169.181857984397</v>
      </c>
      <c r="AB14" s="167"/>
      <c r="AC14" s="209">
        <v>-20.81626</v>
      </c>
      <c r="AD14" s="15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</row>
    <row r="15" spans="1:69" ht="12.75">
      <c r="A15" s="29"/>
      <c r="B15" s="175">
        <v>64</v>
      </c>
      <c r="C15" s="158" t="s">
        <v>104</v>
      </c>
      <c r="D15" s="159">
        <v>373624</v>
      </c>
      <c r="E15" s="210">
        <v>1.0564808854315992</v>
      </c>
      <c r="F15" s="159">
        <v>0</v>
      </c>
      <c r="G15" s="159">
        <v>21784.508832409054</v>
      </c>
      <c r="H15" s="159"/>
      <c r="I15" s="159"/>
      <c r="J15" s="159"/>
      <c r="K15" s="159">
        <v>202286</v>
      </c>
      <c r="L15" s="210">
        <v>54.141596899556774</v>
      </c>
      <c r="M15" s="159">
        <v>6510.338545</v>
      </c>
      <c r="N15" s="159"/>
      <c r="O15" s="159">
        <v>32183.831530605185</v>
      </c>
      <c r="P15" s="159"/>
      <c r="Q15" s="159">
        <v>442.385807</v>
      </c>
      <c r="R15" s="159"/>
      <c r="S15" s="159">
        <v>2186.9323976943533</v>
      </c>
      <c r="T15" s="159"/>
      <c r="U15" s="210">
        <v>1.0887126229374162</v>
      </c>
      <c r="V15" s="159">
        <v>0</v>
      </c>
      <c r="W15" s="159">
        <v>171338</v>
      </c>
      <c r="X15" s="210">
        <v>45.858403100443226</v>
      </c>
      <c r="Y15" s="159">
        <v>1628.876783</v>
      </c>
      <c r="Z15" s="159"/>
      <c r="AA15" s="159">
        <v>9506.803995611015</v>
      </c>
      <c r="AB15" s="159"/>
      <c r="AC15" s="210">
        <v>-32.424906</v>
      </c>
      <c r="AD15" s="165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</row>
    <row r="16" spans="1:69" ht="13.5" thickBot="1">
      <c r="A16" s="29"/>
      <c r="B16" s="213" t="s">
        <v>152</v>
      </c>
      <c r="C16" s="214" t="s">
        <v>26</v>
      </c>
      <c r="D16" s="215">
        <v>1828837</v>
      </c>
      <c r="E16" s="216">
        <v>1.3872272861836086</v>
      </c>
      <c r="F16" s="215">
        <v>0</v>
      </c>
      <c r="G16" s="215">
        <v>21341.004138148997</v>
      </c>
      <c r="H16" s="215"/>
      <c r="I16" s="215"/>
      <c r="J16" s="215"/>
      <c r="K16" s="215">
        <v>971559</v>
      </c>
      <c r="L16" s="216">
        <v>53.12441732095316</v>
      </c>
      <c r="M16" s="215">
        <v>31130.043737999997</v>
      </c>
      <c r="N16" s="215"/>
      <c r="O16" s="215">
        <v>32041.331239790892</v>
      </c>
      <c r="P16" s="215"/>
      <c r="Q16" s="215">
        <v>2111.210727</v>
      </c>
      <c r="R16" s="215"/>
      <c r="S16" s="215">
        <v>2173.013401141876</v>
      </c>
      <c r="T16" s="215"/>
      <c r="U16" s="216">
        <v>2.058745420977527</v>
      </c>
      <c r="V16" s="215">
        <v>0</v>
      </c>
      <c r="W16" s="215">
        <v>857278</v>
      </c>
      <c r="X16" s="216">
        <v>46.87558267904684</v>
      </c>
      <c r="Y16" s="215">
        <v>7899.174246999999</v>
      </c>
      <c r="Z16" s="215"/>
      <c r="AA16" s="215">
        <v>9214.250508003239</v>
      </c>
      <c r="AB16" s="215"/>
      <c r="AC16" s="216">
        <v>-167.4762</v>
      </c>
      <c r="AD16" s="217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</row>
    <row r="17" spans="1:69" ht="12.75">
      <c r="A17" s="29"/>
      <c r="B17" s="244" t="s">
        <v>166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</row>
    <row r="18" spans="1:69" ht="12.75">
      <c r="A18" s="29"/>
      <c r="B18" s="179" t="s">
        <v>164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</row>
    <row r="19" spans="1:69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</row>
    <row r="20" spans="1:69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</row>
    <row r="21" spans="1:69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</row>
    <row r="22" spans="1:69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</row>
    <row r="23" spans="31:40" ht="12.75"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31:40" ht="12.75"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31:40" ht="12.75"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31:40" ht="12.75"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31:40" ht="12.75"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1200" verticalDpi="1200" orientation="portrait" paperSize="9" scale="73" r:id="rId2"/>
  <colBreaks count="1" manualBreakCount="1">
    <brk id="15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P27"/>
  <sheetViews>
    <sheetView showGridLines="0" showRowColHeaders="0" showOutlineSymbol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</cols>
  <sheetData>
    <row r="1" spans="1:68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</row>
    <row r="2" spans="1:68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</row>
    <row r="3" spans="1:68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</row>
    <row r="4" spans="1:68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</row>
    <row r="5" spans="1:68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</row>
    <row r="6" spans="1:68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</row>
    <row r="7" spans="1:68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</row>
    <row r="8" spans="1:68" ht="12.75">
      <c r="A8" s="29"/>
      <c r="B8" s="49"/>
      <c r="C8" s="49"/>
      <c r="D8" s="225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2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</row>
    <row r="9" spans="1:68" ht="12.75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</row>
    <row r="10" spans="1:68" ht="18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</row>
    <row r="11" spans="1:68" ht="12.75">
      <c r="A11" s="29"/>
      <c r="B11" s="239">
        <v>9</v>
      </c>
      <c r="C11" s="227" t="s">
        <v>48</v>
      </c>
      <c r="D11" s="228">
        <v>87977</v>
      </c>
      <c r="E11" s="229">
        <v>1.3524878172413397</v>
      </c>
      <c r="F11" s="228">
        <v>0</v>
      </c>
      <c r="G11" s="228">
        <v>17839.58345931323</v>
      </c>
      <c r="H11" s="228"/>
      <c r="I11" s="228"/>
      <c r="J11" s="228"/>
      <c r="K11" s="228">
        <v>40495</v>
      </c>
      <c r="L11" s="229">
        <v>46.02907578117008</v>
      </c>
      <c r="M11" s="228">
        <v>1152.235789</v>
      </c>
      <c r="N11" s="228"/>
      <c r="O11" s="228">
        <v>28453.779207309544</v>
      </c>
      <c r="P11" s="228"/>
      <c r="Q11" s="228">
        <v>65.574872</v>
      </c>
      <c r="R11" s="228"/>
      <c r="S11" s="228">
        <v>1619.3325595752563</v>
      </c>
      <c r="T11" s="228"/>
      <c r="U11" s="229">
        <v>0.21054642948701896</v>
      </c>
      <c r="V11" s="228">
        <v>0</v>
      </c>
      <c r="W11" s="228">
        <v>47482</v>
      </c>
      <c r="X11" s="229">
        <v>53.97092421882992</v>
      </c>
      <c r="Y11" s="228">
        <v>417.237245</v>
      </c>
      <c r="Z11" s="228"/>
      <c r="AA11" s="228">
        <v>8787.271913567247</v>
      </c>
      <c r="AB11" s="228"/>
      <c r="AC11" s="229">
        <v>-9.015822</v>
      </c>
      <c r="AD11" s="230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</row>
    <row r="12" spans="1:68" ht="12.75">
      <c r="A12" s="29"/>
      <c r="B12" s="175">
        <v>12</v>
      </c>
      <c r="C12" s="158" t="s">
        <v>51</v>
      </c>
      <c r="D12" s="159">
        <v>158708</v>
      </c>
      <c r="E12" s="210">
        <v>0.8995950233004648</v>
      </c>
      <c r="F12" s="159">
        <v>0</v>
      </c>
      <c r="G12" s="159">
        <v>19176.815926103285</v>
      </c>
      <c r="H12" s="159"/>
      <c r="I12" s="159"/>
      <c r="J12" s="159"/>
      <c r="K12" s="159">
        <v>75829</v>
      </c>
      <c r="L12" s="210">
        <v>47.778939940015626</v>
      </c>
      <c r="M12" s="159">
        <v>2276.576368</v>
      </c>
      <c r="N12" s="159"/>
      <c r="O12" s="159">
        <v>30022.502841920636</v>
      </c>
      <c r="P12" s="159"/>
      <c r="Q12" s="159">
        <v>133.214942</v>
      </c>
      <c r="R12" s="159"/>
      <c r="S12" s="159">
        <v>1756.7809413285154</v>
      </c>
      <c r="T12" s="159"/>
      <c r="U12" s="210">
        <v>3.4362394935553446</v>
      </c>
      <c r="V12" s="159">
        <v>0</v>
      </c>
      <c r="W12" s="159">
        <v>82879</v>
      </c>
      <c r="X12" s="210">
        <v>52.22106005998437</v>
      </c>
      <c r="Y12" s="159">
        <v>766.937734</v>
      </c>
      <c r="Z12" s="159"/>
      <c r="AA12" s="159">
        <v>9253.704002220104</v>
      </c>
      <c r="AB12" s="159"/>
      <c r="AC12" s="210">
        <v>-18.290358</v>
      </c>
      <c r="AD12" s="165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</row>
    <row r="13" spans="1:68" ht="12.75">
      <c r="A13" s="29"/>
      <c r="B13" s="174">
        <v>31</v>
      </c>
      <c r="C13" s="146" t="s">
        <v>72</v>
      </c>
      <c r="D13" s="167">
        <v>669146</v>
      </c>
      <c r="E13" s="209">
        <v>1.6003498297920151</v>
      </c>
      <c r="F13" s="167">
        <v>0</v>
      </c>
      <c r="G13" s="167">
        <v>23654.63055147905</v>
      </c>
      <c r="H13" s="167"/>
      <c r="I13" s="167"/>
      <c r="J13" s="167"/>
      <c r="K13" s="167">
        <v>395700</v>
      </c>
      <c r="L13" s="209">
        <v>59.13507664993888</v>
      </c>
      <c r="M13" s="167">
        <v>13381.747805</v>
      </c>
      <c r="N13" s="167"/>
      <c r="O13" s="167">
        <v>33817.91206722264</v>
      </c>
      <c r="P13" s="167"/>
      <c r="Q13" s="167">
        <v>1015.492093</v>
      </c>
      <c r="R13" s="167"/>
      <c r="S13" s="167">
        <v>2566.3181526408894</v>
      </c>
      <c r="T13" s="167"/>
      <c r="U13" s="209">
        <v>1.1696063695526453</v>
      </c>
      <c r="V13" s="167">
        <v>0</v>
      </c>
      <c r="W13" s="167">
        <v>273446</v>
      </c>
      <c r="X13" s="209">
        <v>40.86492335006112</v>
      </c>
      <c r="Y13" s="167">
        <v>2446.65361</v>
      </c>
      <c r="Z13" s="167"/>
      <c r="AA13" s="167">
        <v>8947.483634794438</v>
      </c>
      <c r="AB13" s="167"/>
      <c r="AC13" s="209">
        <v>-53.125019</v>
      </c>
      <c r="AD13" s="15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</row>
    <row r="14" spans="1:68" ht="12.75">
      <c r="A14" s="29"/>
      <c r="B14" s="175">
        <v>32</v>
      </c>
      <c r="C14" s="158" t="s">
        <v>73</v>
      </c>
      <c r="D14" s="159">
        <v>107480</v>
      </c>
      <c r="E14" s="210">
        <v>1.1995555806639926</v>
      </c>
      <c r="F14" s="159">
        <v>0</v>
      </c>
      <c r="G14" s="159">
        <v>18927.012076665425</v>
      </c>
      <c r="H14" s="159"/>
      <c r="I14" s="159"/>
      <c r="J14" s="159"/>
      <c r="K14" s="159">
        <v>50360</v>
      </c>
      <c r="L14" s="210">
        <v>46.85522887979159</v>
      </c>
      <c r="M14" s="159">
        <v>1520.690029</v>
      </c>
      <c r="N14" s="159"/>
      <c r="O14" s="159">
        <v>30196.386596505163</v>
      </c>
      <c r="P14" s="159"/>
      <c r="Q14" s="159">
        <v>89.70106</v>
      </c>
      <c r="R14" s="159"/>
      <c r="S14" s="159">
        <v>1781.1965845909451</v>
      </c>
      <c r="T14" s="159"/>
      <c r="U14" s="210">
        <v>1.2601477570882393</v>
      </c>
      <c r="V14" s="159">
        <v>0</v>
      </c>
      <c r="W14" s="159">
        <v>57120</v>
      </c>
      <c r="X14" s="210">
        <v>53.14477112020841</v>
      </c>
      <c r="Y14" s="159">
        <v>513.585229</v>
      </c>
      <c r="Z14" s="159"/>
      <c r="AA14" s="159">
        <v>8991.338042717087</v>
      </c>
      <c r="AB14" s="159"/>
      <c r="AC14" s="210">
        <v>-11.019921</v>
      </c>
      <c r="AD14" s="165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</row>
    <row r="15" spans="1:68" ht="12.75">
      <c r="A15" s="29"/>
      <c r="B15" s="174">
        <v>46</v>
      </c>
      <c r="C15" s="146" t="s">
        <v>87</v>
      </c>
      <c r="D15" s="167">
        <v>99857</v>
      </c>
      <c r="E15" s="209">
        <v>0.7974401162849384</v>
      </c>
      <c r="F15" s="167">
        <v>0</v>
      </c>
      <c r="G15" s="167">
        <v>19262.73258760027</v>
      </c>
      <c r="H15" s="167"/>
      <c r="I15" s="167"/>
      <c r="J15" s="167"/>
      <c r="K15" s="167">
        <v>48125</v>
      </c>
      <c r="L15" s="209">
        <v>48.19391730174149</v>
      </c>
      <c r="M15" s="167">
        <v>1444.434744</v>
      </c>
      <c r="N15" s="167"/>
      <c r="O15" s="167">
        <v>30014.228446753248</v>
      </c>
      <c r="P15" s="167"/>
      <c r="Q15" s="167">
        <v>83.441917</v>
      </c>
      <c r="R15" s="167"/>
      <c r="S15" s="167">
        <v>1733.8580155844156</v>
      </c>
      <c r="T15" s="167"/>
      <c r="U15" s="209">
        <v>0.9131415675300745</v>
      </c>
      <c r="V15" s="167">
        <v>0</v>
      </c>
      <c r="W15" s="167">
        <v>51732</v>
      </c>
      <c r="X15" s="209">
        <v>51.80608269825851</v>
      </c>
      <c r="Y15" s="167">
        <v>479.083944</v>
      </c>
      <c r="Z15" s="167"/>
      <c r="AA15" s="167">
        <v>9260.881929946649</v>
      </c>
      <c r="AB15" s="167"/>
      <c r="AC15" s="209">
        <v>-10.987248</v>
      </c>
      <c r="AD15" s="15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</row>
    <row r="16" spans="1:68" ht="12.75">
      <c r="A16" s="29"/>
      <c r="B16" s="175">
        <v>65</v>
      </c>
      <c r="C16" s="158" t="s">
        <v>105</v>
      </c>
      <c r="D16" s="159">
        <v>137713</v>
      </c>
      <c r="E16" s="210">
        <v>0.6115023817177591</v>
      </c>
      <c r="F16" s="159">
        <v>0</v>
      </c>
      <c r="G16" s="159">
        <v>19131.28206487405</v>
      </c>
      <c r="H16" s="159"/>
      <c r="I16" s="159"/>
      <c r="J16" s="159"/>
      <c r="K16" s="159">
        <v>68623</v>
      </c>
      <c r="L16" s="210">
        <v>49.83044447510402</v>
      </c>
      <c r="M16" s="159">
        <v>2009.361376</v>
      </c>
      <c r="N16" s="159"/>
      <c r="O16" s="159">
        <v>29281.1648572636</v>
      </c>
      <c r="P16" s="159"/>
      <c r="Q16" s="159">
        <v>117.206414</v>
      </c>
      <c r="R16" s="159"/>
      <c r="S16" s="159">
        <v>1707.975664135931</v>
      </c>
      <c r="T16" s="159"/>
      <c r="U16" s="210">
        <v>2.693095186017914</v>
      </c>
      <c r="V16" s="159">
        <v>0</v>
      </c>
      <c r="W16" s="159">
        <v>69090</v>
      </c>
      <c r="X16" s="210">
        <v>50.16955552489598</v>
      </c>
      <c r="Y16" s="159">
        <v>625.264871</v>
      </c>
      <c r="Z16" s="159"/>
      <c r="AA16" s="159">
        <v>9050.005369807497</v>
      </c>
      <c r="AB16" s="159"/>
      <c r="AC16" s="210">
        <v>-12.83938</v>
      </c>
      <c r="AD16" s="165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</row>
    <row r="17" spans="1:68" ht="12.75">
      <c r="A17" s="29"/>
      <c r="B17" s="174">
        <v>81</v>
      </c>
      <c r="C17" s="146" t="s">
        <v>121</v>
      </c>
      <c r="D17" s="167">
        <v>213141</v>
      </c>
      <c r="E17" s="209">
        <v>1.3793693903662938</v>
      </c>
      <c r="F17" s="167">
        <v>0</v>
      </c>
      <c r="G17" s="167">
        <v>19403.597473034282</v>
      </c>
      <c r="H17" s="167"/>
      <c r="I17" s="167"/>
      <c r="J17" s="167"/>
      <c r="K17" s="167">
        <v>101196</v>
      </c>
      <c r="L17" s="209">
        <v>47.47842977184117</v>
      </c>
      <c r="M17" s="167">
        <v>3091.321472</v>
      </c>
      <c r="N17" s="167"/>
      <c r="O17" s="167">
        <v>30547.86228704692</v>
      </c>
      <c r="P17" s="167"/>
      <c r="Q17" s="167">
        <v>178.709983</v>
      </c>
      <c r="R17" s="167"/>
      <c r="S17" s="167">
        <v>1765.978724455512</v>
      </c>
      <c r="T17" s="167"/>
      <c r="U17" s="209">
        <v>3.922436946653419</v>
      </c>
      <c r="V17" s="167">
        <v>0</v>
      </c>
      <c r="W17" s="167">
        <v>111945</v>
      </c>
      <c r="X17" s="209">
        <v>52.52157022815882</v>
      </c>
      <c r="Y17" s="167">
        <v>1044.380697</v>
      </c>
      <c r="Z17" s="167"/>
      <c r="AA17" s="167">
        <v>9329.409058019563</v>
      </c>
      <c r="AB17" s="167"/>
      <c r="AC17" s="209">
        <v>-22.654621</v>
      </c>
      <c r="AD17" s="15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</row>
    <row r="18" spans="1:68" ht="12.75">
      <c r="A18" s="29"/>
      <c r="B18" s="175">
        <v>82</v>
      </c>
      <c r="C18" s="158" t="s">
        <v>122</v>
      </c>
      <c r="D18" s="159">
        <v>131958</v>
      </c>
      <c r="E18" s="210">
        <v>0.3063357531070655</v>
      </c>
      <c r="F18" s="159">
        <v>0</v>
      </c>
      <c r="G18" s="159">
        <v>18733.322284363207</v>
      </c>
      <c r="H18" s="159"/>
      <c r="I18" s="159"/>
      <c r="J18" s="159"/>
      <c r="K18" s="159">
        <v>61183</v>
      </c>
      <c r="L18" s="210">
        <v>46.36551023810606</v>
      </c>
      <c r="M18" s="159">
        <v>1837.308565</v>
      </c>
      <c r="N18" s="159"/>
      <c r="O18" s="159">
        <v>30029.723370870994</v>
      </c>
      <c r="P18" s="159"/>
      <c r="Q18" s="159">
        <v>108.377857</v>
      </c>
      <c r="R18" s="159"/>
      <c r="S18" s="159">
        <v>1771.3720641354626</v>
      </c>
      <c r="T18" s="159"/>
      <c r="U18" s="210">
        <v>-0.21326139630018925</v>
      </c>
      <c r="V18" s="159">
        <v>0</v>
      </c>
      <c r="W18" s="159">
        <v>70775</v>
      </c>
      <c r="X18" s="210">
        <v>53.63448976189393</v>
      </c>
      <c r="Y18" s="159">
        <v>634.703177</v>
      </c>
      <c r="Z18" s="159"/>
      <c r="AA18" s="159">
        <v>8967.90077004592</v>
      </c>
      <c r="AB18" s="159"/>
      <c r="AC18" s="210">
        <v>-15.026371</v>
      </c>
      <c r="AD18" s="165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</row>
    <row r="19" spans="1:68" ht="13.5" thickBot="1">
      <c r="A19" s="29"/>
      <c r="B19" s="220" t="s">
        <v>152</v>
      </c>
      <c r="C19" s="221" t="s">
        <v>27</v>
      </c>
      <c r="D19" s="222">
        <v>1605980</v>
      </c>
      <c r="E19" s="223">
        <v>1.2184814895814884</v>
      </c>
      <c r="F19" s="222">
        <v>0</v>
      </c>
      <c r="G19" s="222">
        <v>20947.659780943723</v>
      </c>
      <c r="H19" s="222"/>
      <c r="I19" s="222"/>
      <c r="J19" s="222"/>
      <c r="K19" s="222">
        <v>841511</v>
      </c>
      <c r="L19" s="223">
        <v>52.39859774094322</v>
      </c>
      <c r="M19" s="222">
        <v>26713.676148</v>
      </c>
      <c r="N19" s="222"/>
      <c r="O19" s="222">
        <v>31744.892399505177</v>
      </c>
      <c r="P19" s="222"/>
      <c r="Q19" s="222">
        <v>1791.7191380000002</v>
      </c>
      <c r="R19" s="222"/>
      <c r="S19" s="222">
        <v>2129.169004326741</v>
      </c>
      <c r="T19" s="222"/>
      <c r="U19" s="223">
        <v>1.6079721161280147</v>
      </c>
      <c r="V19" s="222">
        <v>0</v>
      </c>
      <c r="W19" s="222">
        <v>764469</v>
      </c>
      <c r="X19" s="223">
        <v>47.601402259056776</v>
      </c>
      <c r="Y19" s="222">
        <v>6927.846507000001</v>
      </c>
      <c r="Z19" s="222"/>
      <c r="AA19" s="222">
        <v>9062.298807407495</v>
      </c>
      <c r="AB19" s="222"/>
      <c r="AC19" s="223">
        <v>-152.95874</v>
      </c>
      <c r="AD19" s="236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</row>
    <row r="20" spans="1:68" ht="12.75">
      <c r="A20" s="29"/>
      <c r="B20" s="244" t="s">
        <v>166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</row>
    <row r="21" spans="1:68" ht="12.75">
      <c r="A21" s="29"/>
      <c r="B21" s="179" t="s">
        <v>164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</row>
    <row r="22" spans="1:68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</row>
    <row r="23" spans="1:68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</row>
    <row r="24" spans="1:68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</row>
    <row r="25" spans="1:68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</row>
    <row r="26" spans="1:68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</row>
    <row r="27" spans="31:40" ht="12.75"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1200" verticalDpi="1200" orientation="portrait" paperSize="9" scale="73" r:id="rId2"/>
  <colBreaks count="1" manualBreakCount="1">
    <brk id="15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W27"/>
  <sheetViews>
    <sheetView showGridLines="0" showRowColHeaders="0" showOutlineSymbol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</cols>
  <sheetData>
    <row r="1" spans="1:75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</row>
    <row r="2" spans="1:75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</row>
    <row r="3" spans="1:75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</row>
    <row r="4" spans="1:75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</row>
    <row r="5" spans="1:75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</row>
    <row r="6" spans="1:75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7" spans="1:75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</row>
    <row r="8" spans="1:75" ht="12.75">
      <c r="A8" s="29"/>
      <c r="B8" s="49"/>
      <c r="C8" s="49"/>
      <c r="D8" s="225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2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</row>
    <row r="9" spans="1:75" ht="12.75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</row>
    <row r="10" spans="1:75" ht="18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</row>
    <row r="11" spans="1:75" ht="12.75">
      <c r="A11" s="29"/>
      <c r="B11" s="175">
        <v>19</v>
      </c>
      <c r="C11" s="158" t="s">
        <v>57</v>
      </c>
      <c r="D11" s="159">
        <v>141477</v>
      </c>
      <c r="E11" s="210">
        <v>0.7412629240365718</v>
      </c>
      <c r="F11" s="159">
        <v>0</v>
      </c>
      <c r="G11" s="159">
        <v>19841.18249609477</v>
      </c>
      <c r="H11" s="159"/>
      <c r="I11" s="159"/>
      <c r="J11" s="159"/>
      <c r="K11" s="159">
        <v>72299</v>
      </c>
      <c r="L11" s="210">
        <v>51.10300614234116</v>
      </c>
      <c r="M11" s="159">
        <v>2160.957509</v>
      </c>
      <c r="N11" s="159"/>
      <c r="O11" s="159">
        <v>29889.175631751477</v>
      </c>
      <c r="P11" s="159"/>
      <c r="Q11" s="159">
        <v>130.178171</v>
      </c>
      <c r="R11" s="159"/>
      <c r="S11" s="159">
        <v>1800.5528568859875</v>
      </c>
      <c r="T11" s="159"/>
      <c r="U11" s="210">
        <v>0.02185757221103717</v>
      </c>
      <c r="V11" s="159">
        <v>0</v>
      </c>
      <c r="W11" s="159">
        <v>69178</v>
      </c>
      <c r="X11" s="210">
        <v>48.89699385765884</v>
      </c>
      <c r="Y11" s="159">
        <v>646.113467</v>
      </c>
      <c r="Z11" s="159"/>
      <c r="AA11" s="159">
        <v>9339.869134696002</v>
      </c>
      <c r="AB11" s="159"/>
      <c r="AC11" s="210">
        <v>-13.653504</v>
      </c>
      <c r="AD11" s="165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</row>
    <row r="12" spans="1:75" ht="12.75">
      <c r="A12" s="29"/>
      <c r="B12" s="226">
        <v>23</v>
      </c>
      <c r="C12" s="227" t="s">
        <v>64</v>
      </c>
      <c r="D12" s="228">
        <v>74778</v>
      </c>
      <c r="E12" s="229">
        <v>0.24263710336876818</v>
      </c>
      <c r="F12" s="228">
        <v>0</v>
      </c>
      <c r="G12" s="228">
        <v>17000.38198400599</v>
      </c>
      <c r="H12" s="228"/>
      <c r="I12" s="228"/>
      <c r="J12" s="228"/>
      <c r="K12" s="228">
        <v>32061</v>
      </c>
      <c r="L12" s="229">
        <v>42.874909732809115</v>
      </c>
      <c r="M12" s="228">
        <v>901.407562</v>
      </c>
      <c r="N12" s="228"/>
      <c r="O12" s="228">
        <v>28115.391347743363</v>
      </c>
      <c r="P12" s="228"/>
      <c r="Q12" s="228">
        <v>49.555039</v>
      </c>
      <c r="R12" s="228"/>
      <c r="S12" s="228">
        <v>1545.6485761517108</v>
      </c>
      <c r="T12" s="228"/>
      <c r="U12" s="229">
        <v>1.4623287242047347</v>
      </c>
      <c r="V12" s="228">
        <v>0</v>
      </c>
      <c r="W12" s="228">
        <v>42717</v>
      </c>
      <c r="X12" s="229">
        <v>57.125090267190885</v>
      </c>
      <c r="Y12" s="228">
        <v>369.847002</v>
      </c>
      <c r="Z12" s="228"/>
      <c r="AA12" s="228">
        <v>8658.075286185827</v>
      </c>
      <c r="AB12" s="228"/>
      <c r="AC12" s="229">
        <v>-8.223645</v>
      </c>
      <c r="AD12" s="230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</row>
    <row r="13" spans="1:75" ht="12.75">
      <c r="A13" s="29"/>
      <c r="B13" s="175">
        <v>87</v>
      </c>
      <c r="C13" s="158" t="s">
        <v>127</v>
      </c>
      <c r="D13" s="159">
        <v>213022</v>
      </c>
      <c r="E13" s="210">
        <v>0.9487252393138091</v>
      </c>
      <c r="F13" s="159">
        <v>0</v>
      </c>
      <c r="G13" s="159">
        <v>20478.6534724113</v>
      </c>
      <c r="H13" s="159"/>
      <c r="I13" s="159"/>
      <c r="J13" s="159"/>
      <c r="K13" s="159">
        <v>112531</v>
      </c>
      <c r="L13" s="210">
        <v>52.82599919257166</v>
      </c>
      <c r="M13" s="159">
        <v>3460.977379</v>
      </c>
      <c r="N13" s="159"/>
      <c r="O13" s="159">
        <v>30755.768446028207</v>
      </c>
      <c r="P13" s="159"/>
      <c r="Q13" s="159">
        <v>222.402117</v>
      </c>
      <c r="R13" s="159"/>
      <c r="S13" s="159">
        <v>1976.363108832233</v>
      </c>
      <c r="T13" s="159"/>
      <c r="U13" s="210">
        <v>4.727920299607908</v>
      </c>
      <c r="V13" s="159">
        <v>0</v>
      </c>
      <c r="W13" s="159">
        <v>100491</v>
      </c>
      <c r="X13" s="210">
        <v>47.17400080742834</v>
      </c>
      <c r="Y13" s="159">
        <v>901.426341</v>
      </c>
      <c r="Z13" s="159"/>
      <c r="AA13" s="159">
        <v>8970.219631608801</v>
      </c>
      <c r="AB13" s="159"/>
      <c r="AC13" s="210">
        <v>-18.272783</v>
      </c>
      <c r="AD13" s="165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</row>
    <row r="14" spans="1:75" ht="13.5" thickBot="1">
      <c r="A14" s="29"/>
      <c r="B14" s="213" t="s">
        <v>152</v>
      </c>
      <c r="C14" s="214" t="s">
        <v>28</v>
      </c>
      <c r="D14" s="215">
        <v>429277</v>
      </c>
      <c r="E14" s="216">
        <v>0.7567133666468726</v>
      </c>
      <c r="F14" s="215">
        <v>0</v>
      </c>
      <c r="G14" s="215">
        <v>19662.663641425002</v>
      </c>
      <c r="H14" s="215"/>
      <c r="I14" s="215"/>
      <c r="J14" s="215"/>
      <c r="K14" s="215">
        <v>216891</v>
      </c>
      <c r="L14" s="216">
        <v>50.52471947017892</v>
      </c>
      <c r="M14" s="215">
        <v>6523.34245</v>
      </c>
      <c r="N14" s="215"/>
      <c r="O14" s="215">
        <v>30076.59354237843</v>
      </c>
      <c r="P14" s="215"/>
      <c r="Q14" s="215">
        <v>402.13532699999996</v>
      </c>
      <c r="R14" s="215"/>
      <c r="S14" s="215">
        <v>1854.0895057886219</v>
      </c>
      <c r="T14" s="215"/>
      <c r="U14" s="216">
        <v>2.765954295556326</v>
      </c>
      <c r="V14" s="215">
        <v>0</v>
      </c>
      <c r="W14" s="215">
        <v>212386</v>
      </c>
      <c r="X14" s="216">
        <v>49.47528052982107</v>
      </c>
      <c r="Y14" s="215">
        <v>1917.38681</v>
      </c>
      <c r="Z14" s="215"/>
      <c r="AA14" s="215">
        <v>9027.83992353545</v>
      </c>
      <c r="AB14" s="215"/>
      <c r="AC14" s="216">
        <v>-40.149932</v>
      </c>
      <c r="AD14" s="217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</row>
    <row r="15" spans="1:75" ht="12.75">
      <c r="A15" s="29"/>
      <c r="B15" s="244" t="s">
        <v>166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</row>
    <row r="16" spans="1:75" ht="12.75">
      <c r="A16" s="29"/>
      <c r="B16" s="179" t="s">
        <v>164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</row>
    <row r="17" spans="1:75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</row>
    <row r="18" spans="1:75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</row>
    <row r="19" spans="1:75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75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</row>
    <row r="21" spans="1:75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</row>
    <row r="22" spans="1:75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</row>
    <row r="23" spans="31:40" ht="12.75"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31:40" ht="12.75"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31:40" ht="12.75"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31:40" ht="12.75"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31:40" ht="12.75"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1200" verticalDpi="1200" orientation="portrait" paperSize="9" scale="73" r:id="rId2"/>
  <colBreaks count="1" manualBreakCount="1">
    <brk id="15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R27"/>
  <sheetViews>
    <sheetView showGridLines="0" showRowColHeaders="0" showOutlineSymbol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</cols>
  <sheetData>
    <row r="1" spans="1:70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</row>
    <row r="2" spans="1:70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</row>
    <row r="3" spans="1:70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</row>
    <row r="4" spans="1:70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</row>
    <row r="5" spans="1:70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</row>
    <row r="6" spans="1:70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</row>
    <row r="7" spans="1:70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</row>
    <row r="8" spans="1:70" ht="12.75">
      <c r="A8" s="29"/>
      <c r="B8" s="49"/>
      <c r="C8" s="49"/>
      <c r="D8" s="225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2"/>
      <c r="Q8" s="51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</row>
    <row r="9" spans="1:70" ht="12.75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</row>
    <row r="10" spans="1:70" ht="18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</row>
    <row r="11" spans="1:70" ht="12.75">
      <c r="A11" s="29"/>
      <c r="B11" s="239">
        <v>1</v>
      </c>
      <c r="C11" s="146" t="s">
        <v>40</v>
      </c>
      <c r="D11" s="167">
        <v>307003</v>
      </c>
      <c r="E11" s="209">
        <v>1.81473878307703</v>
      </c>
      <c r="F11" s="167">
        <v>0</v>
      </c>
      <c r="G11" s="167">
        <v>24055.433601626042</v>
      </c>
      <c r="H11" s="167"/>
      <c r="I11" s="167"/>
      <c r="J11" s="167"/>
      <c r="K11" s="167">
        <v>179298</v>
      </c>
      <c r="L11" s="209">
        <v>58.402686618697544</v>
      </c>
      <c r="M11" s="167">
        <v>5952.525932</v>
      </c>
      <c r="N11" s="167"/>
      <c r="O11" s="167">
        <v>33199.064864081025</v>
      </c>
      <c r="P11" s="167"/>
      <c r="Q11" s="167">
        <v>368.898315</v>
      </c>
      <c r="R11" s="167"/>
      <c r="S11" s="167">
        <v>2057.459174112372</v>
      </c>
      <c r="T11" s="167"/>
      <c r="U11" s="209">
        <v>1.1292632233780961</v>
      </c>
      <c r="V11" s="167">
        <v>0</v>
      </c>
      <c r="W11" s="167">
        <v>127705</v>
      </c>
      <c r="X11" s="209">
        <v>41.59731338130246</v>
      </c>
      <c r="Y11" s="167">
        <v>1432.56435</v>
      </c>
      <c r="Z11" s="167"/>
      <c r="AA11" s="167">
        <v>11217.762421205121</v>
      </c>
      <c r="AB11" s="167"/>
      <c r="AC11" s="209">
        <v>-25.234263</v>
      </c>
      <c r="AD11" s="15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</row>
    <row r="12" spans="1:70" ht="12.75">
      <c r="A12" s="29"/>
      <c r="B12" s="157">
        <v>7</v>
      </c>
      <c r="C12" s="158" t="s">
        <v>46</v>
      </c>
      <c r="D12" s="159">
        <v>178219</v>
      </c>
      <c r="E12" s="210">
        <v>1.3552401101025955</v>
      </c>
      <c r="F12" s="159">
        <v>0</v>
      </c>
      <c r="G12" s="159">
        <v>19503.388611764178</v>
      </c>
      <c r="H12" s="159"/>
      <c r="I12" s="159"/>
      <c r="J12" s="159"/>
      <c r="K12" s="159">
        <v>87760</v>
      </c>
      <c r="L12" s="210">
        <v>49.24278556158434</v>
      </c>
      <c r="M12" s="159">
        <v>2625.239086</v>
      </c>
      <c r="N12" s="159"/>
      <c r="O12" s="159">
        <v>29913.845556061988</v>
      </c>
      <c r="P12" s="159"/>
      <c r="Q12" s="159">
        <v>152.067135</v>
      </c>
      <c r="R12" s="159"/>
      <c r="S12" s="159">
        <v>1732.761337739289</v>
      </c>
      <c r="T12" s="159"/>
      <c r="U12" s="210">
        <v>2.3876810290800035</v>
      </c>
      <c r="V12" s="159">
        <v>0</v>
      </c>
      <c r="W12" s="159">
        <v>90459</v>
      </c>
      <c r="X12" s="210">
        <v>50.75721443841565</v>
      </c>
      <c r="Y12" s="159">
        <v>850.635329</v>
      </c>
      <c r="Z12" s="159"/>
      <c r="AA12" s="159">
        <v>9403.54557313258</v>
      </c>
      <c r="AB12" s="159"/>
      <c r="AC12" s="210">
        <v>-18.886972</v>
      </c>
      <c r="AD12" s="165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</row>
    <row r="13" spans="1:70" ht="12.75">
      <c r="A13" s="29"/>
      <c r="B13" s="174">
        <v>26</v>
      </c>
      <c r="C13" s="146" t="s">
        <v>67</v>
      </c>
      <c r="D13" s="167">
        <v>269796</v>
      </c>
      <c r="E13" s="209">
        <v>1.7364842698281615</v>
      </c>
      <c r="F13" s="167">
        <v>0</v>
      </c>
      <c r="G13" s="167">
        <v>20502.363363430148</v>
      </c>
      <c r="H13" s="167"/>
      <c r="I13" s="167"/>
      <c r="J13" s="167"/>
      <c r="K13" s="167">
        <v>138600</v>
      </c>
      <c r="L13" s="209">
        <v>51.37214784503848</v>
      </c>
      <c r="M13" s="167">
        <v>4290.731392</v>
      </c>
      <c r="N13" s="167"/>
      <c r="O13" s="167">
        <v>30957.65795093795</v>
      </c>
      <c r="P13" s="167"/>
      <c r="Q13" s="167">
        <v>265.886845</v>
      </c>
      <c r="R13" s="167"/>
      <c r="S13" s="167">
        <v>1918.3755050505051</v>
      </c>
      <c r="T13" s="167"/>
      <c r="U13" s="209">
        <v>-2.5210561753617697</v>
      </c>
      <c r="V13" s="167">
        <v>0</v>
      </c>
      <c r="W13" s="167">
        <v>131196</v>
      </c>
      <c r="X13" s="209">
        <v>48.62785215496152</v>
      </c>
      <c r="Y13" s="167">
        <v>1240.724234</v>
      </c>
      <c r="Z13" s="167"/>
      <c r="AA13" s="167">
        <v>9457.027912436355</v>
      </c>
      <c r="AB13" s="167"/>
      <c r="AC13" s="209">
        <v>-28.042224</v>
      </c>
      <c r="AD13" s="15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</row>
    <row r="14" spans="1:70" ht="12.75">
      <c r="A14" s="29"/>
      <c r="B14" s="175">
        <v>38</v>
      </c>
      <c r="C14" s="158" t="s">
        <v>79</v>
      </c>
      <c r="D14" s="159">
        <v>646458</v>
      </c>
      <c r="E14" s="210">
        <v>1.417585210425746</v>
      </c>
      <c r="F14" s="159">
        <v>0</v>
      </c>
      <c r="G14" s="159">
        <v>23486.942627363263</v>
      </c>
      <c r="H14" s="159"/>
      <c r="I14" s="159"/>
      <c r="J14" s="159"/>
      <c r="K14" s="159">
        <v>382413</v>
      </c>
      <c r="L14" s="210">
        <v>59.15511912606851</v>
      </c>
      <c r="M14" s="159">
        <v>12600.569716</v>
      </c>
      <c r="N14" s="159"/>
      <c r="O14" s="159">
        <v>32950.160470486095</v>
      </c>
      <c r="P14" s="159"/>
      <c r="Q14" s="159">
        <v>868.651348</v>
      </c>
      <c r="R14" s="159"/>
      <c r="S14" s="159">
        <v>2271.500571371789</v>
      </c>
      <c r="T14" s="159"/>
      <c r="U14" s="210">
        <v>2.445486198867462</v>
      </c>
      <c r="V14" s="159">
        <v>0</v>
      </c>
      <c r="W14" s="159">
        <v>264045</v>
      </c>
      <c r="X14" s="210">
        <v>40.84488087393148</v>
      </c>
      <c r="Y14" s="159">
        <v>2582.752241</v>
      </c>
      <c r="Z14" s="159"/>
      <c r="AA14" s="159">
        <v>9781.485129428696</v>
      </c>
      <c r="AB14" s="159"/>
      <c r="AC14" s="210">
        <v>-52.691022</v>
      </c>
      <c r="AD14" s="165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</row>
    <row r="15" spans="1:70" ht="12.75">
      <c r="A15" s="29"/>
      <c r="B15" s="174">
        <v>42</v>
      </c>
      <c r="C15" s="146" t="s">
        <v>83</v>
      </c>
      <c r="D15" s="167">
        <v>414385</v>
      </c>
      <c r="E15" s="209">
        <v>0.709904147142885</v>
      </c>
      <c r="F15" s="167">
        <v>0</v>
      </c>
      <c r="G15" s="167">
        <v>20542.42889342037</v>
      </c>
      <c r="H15" s="167"/>
      <c r="I15" s="167"/>
      <c r="J15" s="167"/>
      <c r="K15" s="167">
        <v>214528</v>
      </c>
      <c r="L15" s="209">
        <v>51.77021369016735</v>
      </c>
      <c r="M15" s="167">
        <v>6514.213179</v>
      </c>
      <c r="N15" s="167"/>
      <c r="O15" s="167">
        <v>30365.328437313543</v>
      </c>
      <c r="P15" s="167"/>
      <c r="Q15" s="167">
        <v>389.396757</v>
      </c>
      <c r="R15" s="167"/>
      <c r="S15" s="167">
        <v>1815.13255612321</v>
      </c>
      <c r="T15" s="167"/>
      <c r="U15" s="209">
        <v>0.04046558508008889</v>
      </c>
      <c r="V15" s="167">
        <v>0</v>
      </c>
      <c r="W15" s="167">
        <v>199857</v>
      </c>
      <c r="X15" s="209">
        <v>48.22978630983265</v>
      </c>
      <c r="Y15" s="167">
        <v>1998.261218</v>
      </c>
      <c r="Z15" s="167"/>
      <c r="AA15" s="167">
        <v>9998.4549853145</v>
      </c>
      <c r="AB15" s="167"/>
      <c r="AC15" s="209">
        <v>-38.405228</v>
      </c>
      <c r="AD15" s="15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</row>
    <row r="16" spans="1:70" ht="12.75">
      <c r="A16" s="29"/>
      <c r="B16" s="175">
        <v>69</v>
      </c>
      <c r="C16" s="158" t="s">
        <v>109</v>
      </c>
      <c r="D16" s="159">
        <v>934868</v>
      </c>
      <c r="E16" s="210">
        <v>1.2140909907822626</v>
      </c>
      <c r="F16" s="159">
        <v>0</v>
      </c>
      <c r="G16" s="159">
        <v>24781.50339085304</v>
      </c>
      <c r="H16" s="159"/>
      <c r="I16" s="159"/>
      <c r="J16" s="159"/>
      <c r="K16" s="159">
        <v>562858</v>
      </c>
      <c r="L16" s="210">
        <v>60.2072164198582</v>
      </c>
      <c r="M16" s="159">
        <v>19641.669109</v>
      </c>
      <c r="N16" s="159"/>
      <c r="O16" s="159">
        <v>34896.313295715794</v>
      </c>
      <c r="P16" s="159"/>
      <c r="Q16" s="159">
        <v>1606.897994</v>
      </c>
      <c r="R16" s="159"/>
      <c r="S16" s="159">
        <v>2854.8905656488846</v>
      </c>
      <c r="T16" s="159"/>
      <c r="U16" s="210">
        <v>1.6551041239995814</v>
      </c>
      <c r="V16" s="159">
        <v>0</v>
      </c>
      <c r="W16" s="159">
        <v>372010</v>
      </c>
      <c r="X16" s="210">
        <v>39.792783580141794</v>
      </c>
      <c r="Y16" s="159">
        <v>3525.765403</v>
      </c>
      <c r="Z16" s="159"/>
      <c r="AA16" s="159">
        <v>9477.609212117954</v>
      </c>
      <c r="AB16" s="159"/>
      <c r="AC16" s="210">
        <v>-67.272233</v>
      </c>
      <c r="AD16" s="165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</row>
    <row r="17" spans="1:70" ht="12.75">
      <c r="A17" s="29"/>
      <c r="B17" s="174">
        <v>73</v>
      </c>
      <c r="C17" s="146" t="s">
        <v>113</v>
      </c>
      <c r="D17" s="167">
        <v>234323</v>
      </c>
      <c r="E17" s="209">
        <v>1.272371304223806</v>
      </c>
      <c r="F17" s="167">
        <v>0</v>
      </c>
      <c r="G17" s="167">
        <v>22979.40075878168</v>
      </c>
      <c r="H17" s="167"/>
      <c r="I17" s="167"/>
      <c r="J17" s="167"/>
      <c r="K17" s="167">
        <v>139127</v>
      </c>
      <c r="L17" s="209">
        <v>59.374026450668524</v>
      </c>
      <c r="M17" s="167">
        <v>4444.036455</v>
      </c>
      <c r="N17" s="167"/>
      <c r="O17" s="167">
        <v>31942.30059585846</v>
      </c>
      <c r="P17" s="167"/>
      <c r="Q17" s="167">
        <v>306.541313</v>
      </c>
      <c r="R17" s="167"/>
      <c r="S17" s="167">
        <v>2203.3200816520157</v>
      </c>
      <c r="T17" s="167"/>
      <c r="U17" s="209">
        <v>1.7152571967894135</v>
      </c>
      <c r="V17" s="167">
        <v>0</v>
      </c>
      <c r="W17" s="167">
        <v>95196</v>
      </c>
      <c r="X17" s="209">
        <v>40.625973549331476</v>
      </c>
      <c r="Y17" s="167">
        <v>940.565669</v>
      </c>
      <c r="Z17" s="167"/>
      <c r="AA17" s="167">
        <v>9880.306620026051</v>
      </c>
      <c r="AB17" s="167"/>
      <c r="AC17" s="209">
        <v>-17.647615</v>
      </c>
      <c r="AD17" s="15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</row>
    <row r="18" spans="1:70" ht="12.75">
      <c r="A18" s="29"/>
      <c r="B18" s="175">
        <v>74</v>
      </c>
      <c r="C18" s="158" t="s">
        <v>114</v>
      </c>
      <c r="D18" s="159">
        <v>395590</v>
      </c>
      <c r="E18" s="210">
        <v>1.8378122337180236</v>
      </c>
      <c r="F18" s="159">
        <v>0</v>
      </c>
      <c r="G18" s="159">
        <v>26602.072082206323</v>
      </c>
      <c r="H18" s="159"/>
      <c r="I18" s="159"/>
      <c r="J18" s="159"/>
      <c r="K18" s="159">
        <v>237596</v>
      </c>
      <c r="L18" s="210">
        <v>60.06117444829242</v>
      </c>
      <c r="M18" s="159">
        <v>8390.255769</v>
      </c>
      <c r="N18" s="159"/>
      <c r="O18" s="159">
        <v>35313.118777252144</v>
      </c>
      <c r="P18" s="159"/>
      <c r="Q18" s="159">
        <v>543.853346</v>
      </c>
      <c r="R18" s="159"/>
      <c r="S18" s="159">
        <v>2288.983593999899</v>
      </c>
      <c r="T18" s="159"/>
      <c r="U18" s="210">
        <v>0.795572377518366</v>
      </c>
      <c r="V18" s="159">
        <v>0</v>
      </c>
      <c r="W18" s="159">
        <v>157994</v>
      </c>
      <c r="X18" s="210">
        <v>39.93882555170757</v>
      </c>
      <c r="Y18" s="159">
        <v>2133.257926</v>
      </c>
      <c r="Z18" s="159"/>
      <c r="AA18" s="159">
        <v>13502.145182728458</v>
      </c>
      <c r="AB18" s="159"/>
      <c r="AC18" s="210">
        <v>-25.917932</v>
      </c>
      <c r="AD18" s="165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</row>
    <row r="19" spans="1:70" ht="13.5" thickBot="1">
      <c r="A19" s="29"/>
      <c r="B19" s="220" t="s">
        <v>152</v>
      </c>
      <c r="C19" s="221" t="s">
        <v>29</v>
      </c>
      <c r="D19" s="222">
        <v>3380642</v>
      </c>
      <c r="E19" s="223">
        <v>1.3707642263940931</v>
      </c>
      <c r="F19" s="222">
        <v>0</v>
      </c>
      <c r="G19" s="222">
        <v>23416.785039054714</v>
      </c>
      <c r="H19" s="222"/>
      <c r="I19" s="222"/>
      <c r="J19" s="222"/>
      <c r="K19" s="222">
        <v>1942180</v>
      </c>
      <c r="L19" s="223">
        <v>57.450034638391166</v>
      </c>
      <c r="M19" s="222">
        <v>64459.240638</v>
      </c>
      <c r="N19" s="222"/>
      <c r="O19" s="222">
        <v>33189.11771205552</v>
      </c>
      <c r="P19" s="222"/>
      <c r="Q19" s="222">
        <v>4502.193053</v>
      </c>
      <c r="R19" s="222"/>
      <c r="S19" s="222">
        <v>2318.1131784901504</v>
      </c>
      <c r="T19" s="222"/>
      <c r="U19" s="223">
        <v>1.2701968534330252</v>
      </c>
      <c r="V19" s="222">
        <v>0</v>
      </c>
      <c r="W19" s="222">
        <v>1438462</v>
      </c>
      <c r="X19" s="223">
        <v>42.549965361608834</v>
      </c>
      <c r="Y19" s="222">
        <v>14704.52637</v>
      </c>
      <c r="Z19" s="222"/>
      <c r="AA19" s="222">
        <v>10222.3947313172</v>
      </c>
      <c r="AB19" s="222"/>
      <c r="AC19" s="223">
        <v>-274.097489</v>
      </c>
      <c r="AD19" s="236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</row>
    <row r="20" spans="1:70" ht="12.75">
      <c r="A20" s="29"/>
      <c r="B20" s="244" t="s">
        <v>166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</row>
    <row r="21" spans="1:70" ht="12.75">
      <c r="A21" s="29"/>
      <c r="B21" s="179" t="s">
        <v>164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</row>
    <row r="22" spans="1:70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</row>
    <row r="23" spans="1:70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</row>
    <row r="24" spans="1:70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</row>
    <row r="25" spans="1:70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</row>
    <row r="26" spans="31:40" ht="12.75"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31:40" ht="12.75"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1200" verticalDpi="1200" orientation="portrait" paperSize="9" scale="73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5"/>
  <sheetViews>
    <sheetView showGridLines="0" showRowColHeader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  <col min="31" max="31" width="2.7109375" style="0" customWidth="1"/>
    <col min="34" max="34" width="12.00390625" style="0" bestFit="1" customWidth="1"/>
    <col min="36" max="36" width="12.7109375" style="0" bestFit="1" customWidth="1"/>
    <col min="37" max="37" width="13.57421875" style="0" bestFit="1" customWidth="1"/>
  </cols>
  <sheetData>
    <row r="1" spans="1:53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</row>
    <row r="2" spans="1:53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</row>
    <row r="3" spans="1:53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1"/>
      <c r="AK3" s="231"/>
      <c r="AL3" s="231"/>
      <c r="AM3" s="231"/>
      <c r="AN3" s="231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</row>
    <row r="4" spans="1:53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1"/>
      <c r="AK4" s="231"/>
      <c r="AL4" s="231"/>
      <c r="AM4" s="231"/>
      <c r="AN4" s="2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</row>
    <row r="5" spans="1:5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45"/>
      <c r="AG5" s="231"/>
      <c r="AH5" s="231"/>
      <c r="AI5" s="231"/>
      <c r="AJ5" s="21"/>
      <c r="AK5" s="245"/>
      <c r="AL5" s="231"/>
      <c r="AM5" s="231"/>
      <c r="AN5" s="231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</row>
    <row r="6" spans="1:53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</row>
    <row r="7" spans="1:53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spans="1:53" ht="19.5" customHeight="1">
      <c r="A8" s="29"/>
      <c r="B8" s="49"/>
      <c r="C8" s="49"/>
      <c r="D8" s="49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2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06"/>
      <c r="AH8" s="57"/>
      <c r="AI8" s="57"/>
      <c r="AJ8" s="16"/>
      <c r="AK8" s="58"/>
      <c r="AL8" s="60"/>
      <c r="AM8" s="231"/>
      <c r="AN8" s="231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</row>
    <row r="9" spans="1:53" ht="15" customHeight="1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08"/>
      <c r="AH9" s="76"/>
      <c r="AI9" s="76"/>
      <c r="AJ9" s="17"/>
      <c r="AK9" s="77"/>
      <c r="AL9" s="79"/>
      <c r="AM9" s="231"/>
      <c r="AN9" s="231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</row>
    <row r="10" spans="1:53" ht="19.5" customHeight="1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2"/>
      <c r="AG10" s="18"/>
      <c r="AH10" s="18"/>
      <c r="AI10" s="18"/>
      <c r="AJ10" s="18"/>
      <c r="AK10" s="22"/>
      <c r="AL10" s="78"/>
      <c r="AM10" s="231"/>
      <c r="AN10" s="231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</row>
    <row r="11" spans="1:53" ht="12.75">
      <c r="A11" s="29"/>
      <c r="B11" s="175"/>
      <c r="C11" s="158" t="s">
        <v>115</v>
      </c>
      <c r="D11" s="159">
        <v>201168</v>
      </c>
      <c r="E11" s="210">
        <v>-0.6661169185796747</v>
      </c>
      <c r="F11" s="159">
        <v>0</v>
      </c>
      <c r="G11" s="159">
        <v>17127.849657997296</v>
      </c>
      <c r="H11" s="159"/>
      <c r="I11" s="159"/>
      <c r="J11" s="159"/>
      <c r="K11" s="159">
        <v>102384</v>
      </c>
      <c r="L11" s="210">
        <v>50.89477451682176</v>
      </c>
      <c r="M11" s="159">
        <v>3053.361289</v>
      </c>
      <c r="N11" s="159"/>
      <c r="O11" s="159">
        <v>29822.641125566493</v>
      </c>
      <c r="P11" s="159"/>
      <c r="Q11" s="159">
        <v>473.307197</v>
      </c>
      <c r="R11" s="159"/>
      <c r="S11" s="159">
        <v>4622.862918034068</v>
      </c>
      <c r="T11" s="159"/>
      <c r="U11" s="210">
        <v>0.9049798417240646</v>
      </c>
      <c r="V11" s="159">
        <v>0</v>
      </c>
      <c r="W11" s="159">
        <v>98784</v>
      </c>
      <c r="X11" s="210">
        <v>49.10522548317824</v>
      </c>
      <c r="Y11" s="159">
        <v>392.213971</v>
      </c>
      <c r="Z11" s="159"/>
      <c r="AA11" s="159">
        <v>3970.420017411727</v>
      </c>
      <c r="AB11" s="159"/>
      <c r="AC11" s="210">
        <v>-3.29528</v>
      </c>
      <c r="AD11" s="165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</row>
    <row r="12" spans="1:53" ht="12.75">
      <c r="A12" s="29"/>
      <c r="B12" s="174">
        <v>75</v>
      </c>
      <c r="C12" s="146" t="s">
        <v>155</v>
      </c>
      <c r="D12" s="167">
        <v>1432483</v>
      </c>
      <c r="E12" s="209">
        <v>0.5849090652479052</v>
      </c>
      <c r="F12" s="168"/>
      <c r="G12" s="167">
        <v>37713.421385105445</v>
      </c>
      <c r="H12" s="167"/>
      <c r="I12" s="169"/>
      <c r="J12" s="167"/>
      <c r="K12" s="167">
        <v>940447</v>
      </c>
      <c r="L12" s="211">
        <v>65.6515295469475</v>
      </c>
      <c r="M12" s="167">
        <v>50140.700794</v>
      </c>
      <c r="N12" s="167"/>
      <c r="O12" s="171">
        <v>53316</v>
      </c>
      <c r="P12" s="170"/>
      <c r="Q12" s="167">
        <v>7337.309239</v>
      </c>
      <c r="R12" s="167"/>
      <c r="S12" s="171">
        <v>7801.9380560520685</v>
      </c>
      <c r="T12" s="171"/>
      <c r="U12" s="211">
        <v>7.275188979982642</v>
      </c>
      <c r="V12" s="168"/>
      <c r="W12" s="167">
        <v>492036</v>
      </c>
      <c r="X12" s="211">
        <v>34.3484704530525</v>
      </c>
      <c r="Y12" s="167">
        <v>3883.134212</v>
      </c>
      <c r="Z12" s="167"/>
      <c r="AA12" s="171">
        <v>7891.9717500345505</v>
      </c>
      <c r="AB12" s="171"/>
      <c r="AC12" s="209">
        <v>-72.61969500000001</v>
      </c>
      <c r="AD12" s="151"/>
      <c r="AE12" s="231"/>
      <c r="AF12" s="247"/>
      <c r="AG12" s="247"/>
      <c r="AH12" s="231"/>
      <c r="AI12" s="231"/>
      <c r="AJ12" s="247"/>
      <c r="AK12" s="246"/>
      <c r="AL12" s="231"/>
      <c r="AM12" s="231"/>
      <c r="AN12" s="231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</row>
    <row r="13" spans="1:53" ht="12.75">
      <c r="A13" s="29"/>
      <c r="B13" s="175">
        <v>77</v>
      </c>
      <c r="C13" s="158" t="s">
        <v>117</v>
      </c>
      <c r="D13" s="159">
        <v>692586</v>
      </c>
      <c r="E13" s="210">
        <v>1.3794678275431012</v>
      </c>
      <c r="F13" s="159">
        <v>0</v>
      </c>
      <c r="G13" s="159">
        <v>25194.435642649434</v>
      </c>
      <c r="H13" s="159"/>
      <c r="I13" s="159"/>
      <c r="J13" s="159"/>
      <c r="K13" s="159">
        <v>448073</v>
      </c>
      <c r="L13" s="210">
        <v>64.69564790509772</v>
      </c>
      <c r="M13" s="159">
        <v>15106.108658</v>
      </c>
      <c r="N13" s="159"/>
      <c r="O13" s="159">
        <v>33713.499045914396</v>
      </c>
      <c r="P13" s="159"/>
      <c r="Q13" s="159">
        <v>1125.990467</v>
      </c>
      <c r="R13" s="159"/>
      <c r="S13" s="159">
        <v>2512.9620999256817</v>
      </c>
      <c r="T13" s="159"/>
      <c r="U13" s="210">
        <v>1.7970875722991249</v>
      </c>
      <c r="V13" s="159">
        <v>0</v>
      </c>
      <c r="W13" s="159">
        <v>244513</v>
      </c>
      <c r="X13" s="210">
        <v>35.30435209490229</v>
      </c>
      <c r="Y13" s="159">
        <v>2343.204746</v>
      </c>
      <c r="Z13" s="159"/>
      <c r="AA13" s="159">
        <v>9583.149959306867</v>
      </c>
      <c r="AB13" s="159"/>
      <c r="AC13" s="210">
        <v>-46.627435</v>
      </c>
      <c r="AD13" s="165"/>
      <c r="AE13" s="231"/>
      <c r="AF13" s="231"/>
      <c r="AG13" s="231"/>
      <c r="AH13" s="231"/>
      <c r="AI13" s="231"/>
      <c r="AJ13" s="231"/>
      <c r="AK13" s="246"/>
      <c r="AL13" s="231"/>
      <c r="AM13" s="231"/>
      <c r="AN13" s="231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</row>
    <row r="14" spans="1:53" ht="12.75">
      <c r="A14" s="29"/>
      <c r="B14" s="174">
        <v>78</v>
      </c>
      <c r="C14" s="146" t="s">
        <v>118</v>
      </c>
      <c r="D14" s="167">
        <v>735171</v>
      </c>
      <c r="E14" s="209">
        <v>0.711391302203628</v>
      </c>
      <c r="F14" s="167">
        <v>0</v>
      </c>
      <c r="G14" s="167">
        <v>34381.38933254984</v>
      </c>
      <c r="H14" s="167"/>
      <c r="I14" s="167"/>
      <c r="J14" s="167"/>
      <c r="K14" s="167">
        <v>520748</v>
      </c>
      <c r="L14" s="209">
        <v>70.83358837603768</v>
      </c>
      <c r="M14" s="167">
        <v>23109.035707</v>
      </c>
      <c r="N14" s="167"/>
      <c r="O14" s="167">
        <v>44376.619222733454</v>
      </c>
      <c r="P14" s="167"/>
      <c r="Q14" s="167">
        <v>2373.480466</v>
      </c>
      <c r="R14" s="167"/>
      <c r="S14" s="167">
        <v>4557.829249464232</v>
      </c>
      <c r="T14" s="167"/>
      <c r="U14" s="209">
        <v>4.691069642387107</v>
      </c>
      <c r="V14" s="167">
        <v>0</v>
      </c>
      <c r="W14" s="167">
        <v>214423</v>
      </c>
      <c r="X14" s="209">
        <v>29.16641162396232</v>
      </c>
      <c r="Y14" s="167">
        <v>2167.16467</v>
      </c>
      <c r="Z14" s="167"/>
      <c r="AA14" s="167">
        <v>10106.959934335402</v>
      </c>
      <c r="AB14" s="167"/>
      <c r="AC14" s="209">
        <v>-37.478084</v>
      </c>
      <c r="AD14" s="151"/>
      <c r="AE14" s="231"/>
      <c r="AF14" s="231"/>
      <c r="AG14" s="231"/>
      <c r="AH14" s="231"/>
      <c r="AI14" s="231"/>
      <c r="AJ14" s="231"/>
      <c r="AK14" s="246"/>
      <c r="AL14" s="231"/>
      <c r="AM14" s="231"/>
      <c r="AN14" s="231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</row>
    <row r="15" spans="1:53" ht="12.75">
      <c r="A15" s="29"/>
      <c r="B15" s="175">
        <v>91</v>
      </c>
      <c r="C15" s="158" t="s">
        <v>131</v>
      </c>
      <c r="D15" s="159">
        <v>643021</v>
      </c>
      <c r="E15" s="210">
        <v>0.7003377970993612</v>
      </c>
      <c r="F15" s="159">
        <v>0</v>
      </c>
      <c r="G15" s="159">
        <v>27367.72133880542</v>
      </c>
      <c r="H15" s="159"/>
      <c r="I15" s="159"/>
      <c r="J15" s="159"/>
      <c r="K15" s="159">
        <v>434238</v>
      </c>
      <c r="L15" s="210">
        <v>67.53092045205366</v>
      </c>
      <c r="M15" s="159">
        <v>15608.205494</v>
      </c>
      <c r="N15" s="159"/>
      <c r="O15" s="159">
        <v>35943.89596027985</v>
      </c>
      <c r="P15" s="159"/>
      <c r="Q15" s="159">
        <v>1259.667348</v>
      </c>
      <c r="R15" s="159"/>
      <c r="S15" s="159">
        <v>2900.868528318572</v>
      </c>
      <c r="T15" s="159"/>
      <c r="U15" s="210">
        <v>3.121631397857368</v>
      </c>
      <c r="V15" s="159">
        <v>0</v>
      </c>
      <c r="W15" s="159">
        <v>208783</v>
      </c>
      <c r="X15" s="210">
        <v>32.469079547946336</v>
      </c>
      <c r="Y15" s="159">
        <v>1989.814049</v>
      </c>
      <c r="Z15" s="159"/>
      <c r="AA15" s="159">
        <v>9530.536724733336</v>
      </c>
      <c r="AB15" s="159"/>
      <c r="AC15" s="210">
        <v>-38.614117</v>
      </c>
      <c r="AD15" s="159"/>
      <c r="AE15" s="231"/>
      <c r="AF15" s="231"/>
      <c r="AG15" s="231"/>
      <c r="AH15" s="231"/>
      <c r="AI15" s="231"/>
      <c r="AJ15" s="231"/>
      <c r="AK15" s="246"/>
      <c r="AL15" s="231"/>
      <c r="AM15" s="231"/>
      <c r="AN15" s="231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</row>
    <row r="16" spans="1:53" ht="12.75">
      <c r="A16" s="29"/>
      <c r="B16" s="174">
        <v>92</v>
      </c>
      <c r="C16" s="146" t="s">
        <v>156</v>
      </c>
      <c r="D16" s="167">
        <v>882621</v>
      </c>
      <c r="E16" s="209">
        <v>0.7646790870887054</v>
      </c>
      <c r="F16" s="168"/>
      <c r="G16" s="167">
        <v>35621.75931911885</v>
      </c>
      <c r="H16" s="167"/>
      <c r="I16" s="169"/>
      <c r="J16" s="167"/>
      <c r="K16" s="167">
        <v>613000</v>
      </c>
      <c r="L16" s="211">
        <v>69.4522337447217</v>
      </c>
      <c r="M16" s="167">
        <v>28981.646144</v>
      </c>
      <c r="N16" s="167"/>
      <c r="O16" s="171">
        <v>47278.37870146819</v>
      </c>
      <c r="P16" s="170"/>
      <c r="Q16" s="167">
        <v>3515.634522</v>
      </c>
      <c r="R16" s="167"/>
      <c r="S16" s="171">
        <v>5735.12972593801</v>
      </c>
      <c r="T16" s="171"/>
      <c r="U16" s="212">
        <v>6.92584828836203</v>
      </c>
      <c r="V16" s="168"/>
      <c r="W16" s="167">
        <v>269621</v>
      </c>
      <c r="X16" s="211">
        <v>30.547766255278315</v>
      </c>
      <c r="Y16" s="167">
        <v>2458.866688</v>
      </c>
      <c r="Z16" s="167"/>
      <c r="AA16" s="171">
        <v>9119.715037033466</v>
      </c>
      <c r="AB16" s="171"/>
      <c r="AC16" s="209">
        <v>-42.323961</v>
      </c>
      <c r="AD16" s="151"/>
      <c r="AE16" s="231"/>
      <c r="AF16" s="247"/>
      <c r="AG16" s="247"/>
      <c r="AH16" s="231"/>
      <c r="AI16" s="231"/>
      <c r="AJ16" s="231"/>
      <c r="AK16" s="231"/>
      <c r="AL16" s="231"/>
      <c r="AM16" s="231"/>
      <c r="AN16" s="231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</row>
    <row r="17" spans="1:53" ht="12.75">
      <c r="A17" s="29"/>
      <c r="B17" s="175">
        <v>93</v>
      </c>
      <c r="C17" s="158" t="s">
        <v>132</v>
      </c>
      <c r="D17" s="159">
        <v>819032</v>
      </c>
      <c r="E17" s="210">
        <v>0.9102512924385568</v>
      </c>
      <c r="F17" s="159">
        <v>0</v>
      </c>
      <c r="G17" s="159">
        <v>19255.311589779154</v>
      </c>
      <c r="H17" s="159"/>
      <c r="I17" s="159"/>
      <c r="J17" s="159"/>
      <c r="K17" s="159">
        <v>428332</v>
      </c>
      <c r="L17" s="210">
        <v>52.29734613543793</v>
      </c>
      <c r="M17" s="159">
        <v>12484.914463</v>
      </c>
      <c r="N17" s="159"/>
      <c r="O17" s="159">
        <v>29147.750957201424</v>
      </c>
      <c r="P17" s="159"/>
      <c r="Q17" s="159">
        <v>861.183014</v>
      </c>
      <c r="R17" s="159"/>
      <c r="S17" s="159">
        <v>2010.5502600786306</v>
      </c>
      <c r="T17" s="159"/>
      <c r="U17" s="210">
        <v>1.8898706004576584</v>
      </c>
      <c r="V17" s="159">
        <v>0</v>
      </c>
      <c r="W17" s="159">
        <v>390700</v>
      </c>
      <c r="X17" s="210">
        <v>47.702653864562066</v>
      </c>
      <c r="Y17" s="159">
        <v>3285.801899</v>
      </c>
      <c r="Z17" s="159"/>
      <c r="AA17" s="159">
        <v>8410.03813411825</v>
      </c>
      <c r="AB17" s="159"/>
      <c r="AC17" s="210">
        <v>-69.189171</v>
      </c>
      <c r="AD17" s="165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</row>
    <row r="18" spans="1:53" ht="12.75">
      <c r="A18" s="29"/>
      <c r="B18" s="174">
        <v>94</v>
      </c>
      <c r="C18" s="146" t="s">
        <v>133</v>
      </c>
      <c r="D18" s="167">
        <v>742721</v>
      </c>
      <c r="E18" s="209">
        <v>0.5324944808178812</v>
      </c>
      <c r="F18" s="167">
        <v>0</v>
      </c>
      <c r="G18" s="167">
        <v>26123.916030380184</v>
      </c>
      <c r="H18" s="167"/>
      <c r="I18" s="167"/>
      <c r="J18" s="167"/>
      <c r="K18" s="167">
        <v>472305</v>
      </c>
      <c r="L18" s="209">
        <v>63.59117353622693</v>
      </c>
      <c r="M18" s="167">
        <v>17012.539619</v>
      </c>
      <c r="N18" s="167"/>
      <c r="O18" s="167">
        <v>36020.24035104435</v>
      </c>
      <c r="P18" s="167"/>
      <c r="Q18" s="167">
        <v>1554.61051</v>
      </c>
      <c r="R18" s="167"/>
      <c r="S18" s="167">
        <v>3291.539386625168</v>
      </c>
      <c r="T18" s="167"/>
      <c r="U18" s="209">
        <v>2.6996234069949017</v>
      </c>
      <c r="V18" s="167">
        <v>0</v>
      </c>
      <c r="W18" s="167">
        <v>270416</v>
      </c>
      <c r="X18" s="209">
        <v>36.40882646377307</v>
      </c>
      <c r="Y18" s="167">
        <v>2390.241419</v>
      </c>
      <c r="Z18" s="167"/>
      <c r="AA18" s="167">
        <v>8839.127192917578</v>
      </c>
      <c r="AB18" s="167"/>
      <c r="AC18" s="209">
        <v>-44.13656</v>
      </c>
      <c r="AD18" s="15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</row>
    <row r="19" spans="1:53" ht="12.75">
      <c r="A19" s="29"/>
      <c r="B19" s="175">
        <v>95</v>
      </c>
      <c r="C19" s="158" t="s">
        <v>134</v>
      </c>
      <c r="D19" s="159">
        <v>617735</v>
      </c>
      <c r="E19" s="210">
        <v>1.2227314660815733</v>
      </c>
      <c r="F19" s="159">
        <v>0</v>
      </c>
      <c r="G19" s="159">
        <v>24773.17983277619</v>
      </c>
      <c r="H19" s="159"/>
      <c r="I19" s="159"/>
      <c r="J19" s="159"/>
      <c r="K19" s="159">
        <v>385133</v>
      </c>
      <c r="L19" s="210">
        <v>62.34598978526391</v>
      </c>
      <c r="M19" s="159">
        <v>13141.919395</v>
      </c>
      <c r="N19" s="159"/>
      <c r="O19" s="159">
        <v>34123.067602620395</v>
      </c>
      <c r="P19" s="159"/>
      <c r="Q19" s="159">
        <v>1016.05892</v>
      </c>
      <c r="R19" s="159"/>
      <c r="S19" s="159">
        <v>2638.202698807944</v>
      </c>
      <c r="T19" s="159"/>
      <c r="U19" s="210">
        <v>2.6183772691167735</v>
      </c>
      <c r="V19" s="159">
        <v>0</v>
      </c>
      <c r="W19" s="159">
        <v>232602</v>
      </c>
      <c r="X19" s="210">
        <v>37.6540102147361</v>
      </c>
      <c r="Y19" s="159">
        <v>2161.340849</v>
      </c>
      <c r="Z19" s="159"/>
      <c r="AA19" s="159">
        <v>9292.013177014815</v>
      </c>
      <c r="AB19" s="159"/>
      <c r="AC19" s="210">
        <v>-42.583638</v>
      </c>
      <c r="AD19" s="165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</row>
    <row r="20" spans="1:53" ht="13.5" thickBot="1">
      <c r="A20" s="29"/>
      <c r="B20" s="213" t="s">
        <v>152</v>
      </c>
      <c r="C20" s="214" t="s">
        <v>12</v>
      </c>
      <c r="D20" s="215">
        <v>6766538</v>
      </c>
      <c r="E20" s="216">
        <v>0.7677156735695354</v>
      </c>
      <c r="F20" s="215">
        <v>0</v>
      </c>
      <c r="G20" s="215">
        <v>29514.385948323943</v>
      </c>
      <c r="H20" s="215"/>
      <c r="I20" s="215">
        <v>0</v>
      </c>
      <c r="J20" s="215"/>
      <c r="K20" s="215">
        <v>4344660</v>
      </c>
      <c r="L20" s="216">
        <v>64.2080189308033</v>
      </c>
      <c r="M20" s="215">
        <v>178638.43156299996</v>
      </c>
      <c r="N20" s="215"/>
      <c r="O20" s="215">
        <v>41116.780499049404</v>
      </c>
      <c r="P20" s="215"/>
      <c r="Q20" s="215">
        <v>19517.241682999997</v>
      </c>
      <c r="R20" s="215"/>
      <c r="S20" s="215">
        <v>4492.236833952485</v>
      </c>
      <c r="T20" s="215"/>
      <c r="U20" s="216">
        <v>5.204659063792151</v>
      </c>
      <c r="V20" s="215">
        <v>0</v>
      </c>
      <c r="W20" s="215">
        <v>2421878</v>
      </c>
      <c r="X20" s="216">
        <v>35.79198106919669</v>
      </c>
      <c r="Y20" s="215">
        <v>21071.782503000002</v>
      </c>
      <c r="Z20" s="215"/>
      <c r="AA20" s="215">
        <v>8700.596191467943</v>
      </c>
      <c r="AB20" s="215"/>
      <c r="AC20" s="216">
        <v>-396.86794100000003</v>
      </c>
      <c r="AD20" s="217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</row>
    <row r="21" spans="1:53" ht="12.75">
      <c r="A21" s="29"/>
      <c r="B21" s="244" t="s">
        <v>166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</row>
    <row r="22" spans="1:53" ht="12.75">
      <c r="A22" s="29"/>
      <c r="B22" s="179" t="s">
        <v>164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</row>
    <row r="23" spans="1:53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</row>
    <row r="24" spans="1:53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</row>
    <row r="25" spans="1:53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pans="1:53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</row>
    <row r="27" spans="1:53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spans="1:53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</row>
    <row r="29" spans="1:53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</row>
    <row r="30" spans="1:53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</row>
    <row r="31" spans="1:48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</row>
    <row r="32" spans="1:48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</row>
    <row r="33" spans="1:48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1:48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1:48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1:48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1:48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</row>
    <row r="38" spans="1:48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</row>
    <row r="39" spans="1:48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</row>
    <row r="40" spans="1:48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</row>
    <row r="41" ht="12.75">
      <c r="AV41" s="29"/>
    </row>
    <row r="42" ht="12.75">
      <c r="AV42" s="29"/>
    </row>
    <row r="43" ht="12.75">
      <c r="AV43" s="29"/>
    </row>
    <row r="44" ht="12.75">
      <c r="AV44" s="29"/>
    </row>
    <row r="45" ht="12.75">
      <c r="AV45" s="29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600" verticalDpi="600" orientation="landscape" paperSize="9" r:id="rId2"/>
  <colBreaks count="1" manualBreakCount="1">
    <brk id="16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P27"/>
  <sheetViews>
    <sheetView showGridLines="0" showRowColHeaders="0" showOutlineSymbol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</cols>
  <sheetData>
    <row r="1" spans="1:68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</row>
    <row r="2" spans="1:68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</row>
    <row r="3" spans="1:68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</row>
    <row r="4" spans="1:68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</row>
    <row r="5" spans="1:68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</row>
    <row r="6" spans="1:68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</row>
    <row r="7" spans="1:68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</row>
    <row r="8" spans="1:68" ht="12.75">
      <c r="A8" s="29"/>
      <c r="B8" s="49"/>
      <c r="C8" s="49"/>
      <c r="D8" s="240" t="s">
        <v>161</v>
      </c>
      <c r="E8" s="241"/>
      <c r="F8" s="241"/>
      <c r="G8" s="241"/>
      <c r="H8" s="241"/>
      <c r="I8" s="241"/>
      <c r="J8" s="52"/>
      <c r="K8" s="49" t="s">
        <v>162</v>
      </c>
      <c r="L8" s="53"/>
      <c r="M8" s="51"/>
      <c r="N8" s="51"/>
      <c r="O8" s="54"/>
      <c r="P8" s="52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</row>
    <row r="9" spans="1:68" ht="12.75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</row>
    <row r="10" spans="1:68" ht="18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</row>
    <row r="11" spans="1:68" ht="12.75">
      <c r="A11" s="29"/>
      <c r="B11" s="239">
        <v>3</v>
      </c>
      <c r="C11" s="227" t="s">
        <v>42</v>
      </c>
      <c r="D11" s="228">
        <v>206832</v>
      </c>
      <c r="E11" s="229">
        <v>0.5811211017472536</v>
      </c>
      <c r="F11" s="228">
        <v>0</v>
      </c>
      <c r="G11" s="228">
        <v>18992.546399976793</v>
      </c>
      <c r="H11" s="228"/>
      <c r="I11" s="228"/>
      <c r="J11" s="228"/>
      <c r="K11" s="228">
        <v>101707</v>
      </c>
      <c r="L11" s="229">
        <v>49.17372553570048</v>
      </c>
      <c r="M11" s="228">
        <v>2972.13016</v>
      </c>
      <c r="N11" s="228"/>
      <c r="O11" s="228">
        <v>29222.47396934331</v>
      </c>
      <c r="P11" s="228"/>
      <c r="Q11" s="228">
        <v>174.479292</v>
      </c>
      <c r="R11" s="228"/>
      <c r="S11" s="228">
        <v>1715.5091783259757</v>
      </c>
      <c r="T11" s="228"/>
      <c r="U11" s="229">
        <v>5.985674056017013</v>
      </c>
      <c r="V11" s="228">
        <v>0</v>
      </c>
      <c r="W11" s="228">
        <v>105125</v>
      </c>
      <c r="X11" s="229">
        <v>50.82627446429952</v>
      </c>
      <c r="Y11" s="228">
        <v>956.136197</v>
      </c>
      <c r="Z11" s="228"/>
      <c r="AA11" s="228">
        <v>9095.231362663495</v>
      </c>
      <c r="AB11" s="228"/>
      <c r="AC11" s="229">
        <v>-19.25134</v>
      </c>
      <c r="AD11" s="230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</row>
    <row r="12" spans="1:68" ht="12.75">
      <c r="A12" s="29"/>
      <c r="B12" s="175">
        <v>15</v>
      </c>
      <c r="C12" s="158" t="s">
        <v>53</v>
      </c>
      <c r="D12" s="159">
        <v>89147</v>
      </c>
      <c r="E12" s="210">
        <v>0.666237564506476</v>
      </c>
      <c r="F12" s="159">
        <v>0</v>
      </c>
      <c r="G12" s="159">
        <v>18125.523853859355</v>
      </c>
      <c r="H12" s="159"/>
      <c r="I12" s="159"/>
      <c r="J12" s="159"/>
      <c r="K12" s="159">
        <v>39990</v>
      </c>
      <c r="L12" s="210">
        <v>44.858492153409536</v>
      </c>
      <c r="M12" s="159">
        <v>1176.451984</v>
      </c>
      <c r="N12" s="159"/>
      <c r="O12" s="159">
        <v>29418.65426356589</v>
      </c>
      <c r="P12" s="159"/>
      <c r="Q12" s="159">
        <v>68.222404</v>
      </c>
      <c r="R12" s="159"/>
      <c r="S12" s="159">
        <v>1705.9865966491623</v>
      </c>
      <c r="T12" s="159"/>
      <c r="U12" s="210">
        <v>4.822574231788206</v>
      </c>
      <c r="V12" s="159">
        <v>0</v>
      </c>
      <c r="W12" s="159">
        <v>49157</v>
      </c>
      <c r="X12" s="210">
        <v>55.141507846590464</v>
      </c>
      <c r="Y12" s="159">
        <v>439.384091</v>
      </c>
      <c r="Z12" s="159"/>
      <c r="AA12" s="159">
        <v>8938.382956649104</v>
      </c>
      <c r="AB12" s="159"/>
      <c r="AC12" s="210">
        <v>-10.641925</v>
      </c>
      <c r="AD12" s="165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</row>
    <row r="13" spans="1:68" ht="12.75">
      <c r="A13" s="29"/>
      <c r="B13" s="174">
        <v>43</v>
      </c>
      <c r="C13" s="146" t="s">
        <v>84</v>
      </c>
      <c r="D13" s="167">
        <v>125493</v>
      </c>
      <c r="E13" s="209">
        <v>1.0679165961970571</v>
      </c>
      <c r="F13" s="167">
        <v>0</v>
      </c>
      <c r="G13" s="167">
        <v>18912.429235096777</v>
      </c>
      <c r="H13" s="167"/>
      <c r="I13" s="167"/>
      <c r="J13" s="167"/>
      <c r="K13" s="167">
        <v>59776</v>
      </c>
      <c r="L13" s="209">
        <v>47.63293570159291</v>
      </c>
      <c r="M13" s="167">
        <v>1745.150577</v>
      </c>
      <c r="N13" s="167"/>
      <c r="O13" s="167">
        <v>29194.837008163813</v>
      </c>
      <c r="P13" s="167"/>
      <c r="Q13" s="167">
        <v>93.05274</v>
      </c>
      <c r="R13" s="167"/>
      <c r="S13" s="167">
        <v>1556.6906450749464</v>
      </c>
      <c r="T13" s="167"/>
      <c r="U13" s="209">
        <v>1.0409796369306046</v>
      </c>
      <c r="V13" s="167">
        <v>0</v>
      </c>
      <c r="W13" s="167">
        <v>65717</v>
      </c>
      <c r="X13" s="209">
        <v>52.36706429840709</v>
      </c>
      <c r="Y13" s="167">
        <v>628.226905</v>
      </c>
      <c r="Z13" s="167"/>
      <c r="AA13" s="167">
        <v>9559.579789095667</v>
      </c>
      <c r="AB13" s="167"/>
      <c r="AC13" s="209">
        <v>-14.840896</v>
      </c>
      <c r="AD13" s="15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</row>
    <row r="14" spans="1:68" ht="12.75">
      <c r="A14" s="29"/>
      <c r="B14" s="175">
        <v>63</v>
      </c>
      <c r="C14" s="158" t="s">
        <v>103</v>
      </c>
      <c r="D14" s="159">
        <v>360264</v>
      </c>
      <c r="E14" s="210">
        <v>0.7052588325073167</v>
      </c>
      <c r="F14" s="159">
        <v>0</v>
      </c>
      <c r="G14" s="159">
        <v>21244.34631547976</v>
      </c>
      <c r="H14" s="159"/>
      <c r="I14" s="159"/>
      <c r="J14" s="159"/>
      <c r="K14" s="159">
        <v>196810</v>
      </c>
      <c r="L14" s="210">
        <v>54.629382896986655</v>
      </c>
      <c r="M14" s="159">
        <v>6138.623681</v>
      </c>
      <c r="N14" s="159"/>
      <c r="O14" s="159">
        <v>31190.608612367258</v>
      </c>
      <c r="P14" s="159"/>
      <c r="Q14" s="159">
        <v>401.100016</v>
      </c>
      <c r="R14" s="159"/>
      <c r="S14" s="159">
        <v>2038.0062801686906</v>
      </c>
      <c r="T14" s="159"/>
      <c r="U14" s="210">
        <v>3.9648697632079886</v>
      </c>
      <c r="V14" s="159">
        <v>0</v>
      </c>
      <c r="W14" s="159">
        <v>163454</v>
      </c>
      <c r="X14" s="210">
        <v>45.370617103013345</v>
      </c>
      <c r="Y14" s="159">
        <v>1514.9495</v>
      </c>
      <c r="Z14" s="159"/>
      <c r="AA14" s="159">
        <v>9268.353787609969</v>
      </c>
      <c r="AB14" s="159"/>
      <c r="AC14" s="210">
        <v>-30.959206</v>
      </c>
      <c r="AD14" s="165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</row>
    <row r="15" spans="1:68" ht="13.5" thickBot="1">
      <c r="A15" s="29"/>
      <c r="B15" s="213" t="s">
        <v>152</v>
      </c>
      <c r="C15" s="214" t="s">
        <v>30</v>
      </c>
      <c r="D15" s="215">
        <v>781736</v>
      </c>
      <c r="E15" s="216">
        <v>0.7259355084769785</v>
      </c>
      <c r="F15" s="215">
        <v>0</v>
      </c>
      <c r="G15" s="215">
        <v>19918.557025645485</v>
      </c>
      <c r="H15" s="215"/>
      <c r="I15" s="215"/>
      <c r="J15" s="215"/>
      <c r="K15" s="215">
        <v>398283</v>
      </c>
      <c r="L15" s="216">
        <v>50.94852993849586</v>
      </c>
      <c r="M15" s="215">
        <v>12032.356402000001</v>
      </c>
      <c r="N15" s="215"/>
      <c r="O15" s="215">
        <v>30210.56987619356</v>
      </c>
      <c r="P15" s="215"/>
      <c r="Q15" s="215">
        <v>736.8544519999999</v>
      </c>
      <c r="R15" s="215"/>
      <c r="S15" s="215">
        <v>1850.0775880466904</v>
      </c>
      <c r="T15" s="215"/>
      <c r="U15" s="216">
        <v>4.112231084924063</v>
      </c>
      <c r="V15" s="215">
        <v>0</v>
      </c>
      <c r="W15" s="215">
        <v>383453</v>
      </c>
      <c r="X15" s="216">
        <v>49.05147006150414</v>
      </c>
      <c r="Y15" s="215">
        <v>3538.696693</v>
      </c>
      <c r="Z15" s="215"/>
      <c r="AA15" s="215">
        <v>9228.50177987915</v>
      </c>
      <c r="AB15" s="215"/>
      <c r="AC15" s="216">
        <v>-75.693367</v>
      </c>
      <c r="AD15" s="217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</row>
    <row r="16" spans="1:68" ht="12.75">
      <c r="A16" s="29"/>
      <c r="B16" s="244" t="s">
        <v>166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</row>
    <row r="17" spans="1:68" ht="12.75">
      <c r="A17" s="29"/>
      <c r="B17" s="179" t="s">
        <v>164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</row>
    <row r="18" spans="1:68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</row>
    <row r="19" spans="1:68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</row>
    <row r="20" spans="1:68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</row>
    <row r="21" spans="1:68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</row>
    <row r="22" spans="31:40" ht="12.75"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31:40" ht="12.75"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31:40" ht="12.75"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31:40" ht="12.75"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31:40" ht="12.75"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31:40" ht="12.75"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1200" verticalDpi="1200" orientation="portrait" paperSize="9" scale="72" r:id="rId2"/>
  <colBreaks count="1" manualBreakCount="1">
    <brk id="15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W27"/>
  <sheetViews>
    <sheetView showGridLines="0" showRowColHeaders="0" showOutlineSymbol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</cols>
  <sheetData>
    <row r="1" spans="1:75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</row>
    <row r="2" spans="1:75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</row>
    <row r="3" spans="1:75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</row>
    <row r="4" spans="1:75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</row>
    <row r="5" spans="1:75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</row>
    <row r="6" spans="1:75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7" spans="1:75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</row>
    <row r="8" spans="1:75" ht="12.75">
      <c r="A8" s="29"/>
      <c r="B8" s="49"/>
      <c r="C8" s="49"/>
      <c r="D8" s="240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2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</row>
    <row r="9" spans="1:75" ht="12.75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</row>
    <row r="10" spans="1:75" ht="18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</row>
    <row r="11" spans="1:75" ht="12.75">
      <c r="A11" s="29"/>
      <c r="B11" s="175">
        <v>11</v>
      </c>
      <c r="C11" s="158" t="s">
        <v>50</v>
      </c>
      <c r="D11" s="159">
        <v>199776</v>
      </c>
      <c r="E11" s="210">
        <v>1.643898343890712</v>
      </c>
      <c r="F11" s="159">
        <v>0</v>
      </c>
      <c r="G11" s="159">
        <v>18039.98144922313</v>
      </c>
      <c r="H11" s="159"/>
      <c r="I11" s="159"/>
      <c r="J11" s="159"/>
      <c r="K11" s="159">
        <v>89498</v>
      </c>
      <c r="L11" s="210">
        <v>44.79917507608522</v>
      </c>
      <c r="M11" s="159">
        <v>2643.839998</v>
      </c>
      <c r="N11" s="159"/>
      <c r="O11" s="159">
        <v>29540.771838476838</v>
      </c>
      <c r="P11" s="159"/>
      <c r="Q11" s="159">
        <v>159.783641</v>
      </c>
      <c r="R11" s="159"/>
      <c r="S11" s="159">
        <v>1785.331973898858</v>
      </c>
      <c r="T11" s="159"/>
      <c r="U11" s="210">
        <v>-0.9746840617658187</v>
      </c>
      <c r="V11" s="159">
        <v>0</v>
      </c>
      <c r="W11" s="159">
        <v>110278</v>
      </c>
      <c r="X11" s="210">
        <v>55.20082492391478</v>
      </c>
      <c r="Y11" s="159">
        <v>960.115336</v>
      </c>
      <c r="Z11" s="159"/>
      <c r="AA11" s="159">
        <v>8706.317996336531</v>
      </c>
      <c r="AB11" s="159"/>
      <c r="AC11" s="210">
        <v>-20.887094</v>
      </c>
      <c r="AD11" s="165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</row>
    <row r="12" spans="1:75" ht="12.75">
      <c r="A12" s="29"/>
      <c r="B12" s="174">
        <v>30</v>
      </c>
      <c r="C12" s="146" t="s">
        <v>71</v>
      </c>
      <c r="D12" s="167">
        <v>397177</v>
      </c>
      <c r="E12" s="209">
        <v>2.147484613979996</v>
      </c>
      <c r="F12" s="167">
        <v>0</v>
      </c>
      <c r="G12" s="167">
        <v>19680.209229134616</v>
      </c>
      <c r="H12" s="167"/>
      <c r="I12" s="167"/>
      <c r="J12" s="167"/>
      <c r="K12" s="167">
        <v>191721</v>
      </c>
      <c r="L12" s="209">
        <v>48.27092203224255</v>
      </c>
      <c r="M12" s="167">
        <v>6008.891077</v>
      </c>
      <c r="N12" s="167"/>
      <c r="O12" s="167">
        <v>31341.851320408303</v>
      </c>
      <c r="P12" s="167"/>
      <c r="Q12" s="167">
        <v>397.754295</v>
      </c>
      <c r="R12" s="167"/>
      <c r="S12" s="167">
        <v>2074.651681349461</v>
      </c>
      <c r="T12" s="167"/>
      <c r="U12" s="209">
        <v>0.5699472105604487</v>
      </c>
      <c r="V12" s="167">
        <v>0</v>
      </c>
      <c r="W12" s="167">
        <v>205456</v>
      </c>
      <c r="X12" s="209">
        <v>51.729077967757455</v>
      </c>
      <c r="Y12" s="167">
        <v>1807.635384</v>
      </c>
      <c r="Z12" s="167"/>
      <c r="AA12" s="167">
        <v>8798.163032474107</v>
      </c>
      <c r="AB12" s="167"/>
      <c r="AC12" s="209">
        <v>-40.153943</v>
      </c>
      <c r="AD12" s="15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</row>
    <row r="13" spans="1:75" ht="12.75">
      <c r="A13" s="29"/>
      <c r="B13" s="175">
        <v>34</v>
      </c>
      <c r="C13" s="158" t="s">
        <v>75</v>
      </c>
      <c r="D13" s="159">
        <v>590097</v>
      </c>
      <c r="E13" s="210">
        <v>1.9662426259421686</v>
      </c>
      <c r="F13" s="159">
        <v>0</v>
      </c>
      <c r="G13" s="159">
        <v>20501.76516572699</v>
      </c>
      <c r="H13" s="159"/>
      <c r="I13" s="159"/>
      <c r="J13" s="159"/>
      <c r="K13" s="159">
        <v>294111</v>
      </c>
      <c r="L13" s="210">
        <v>49.841127814579636</v>
      </c>
      <c r="M13" s="159">
        <v>9553.86413</v>
      </c>
      <c r="N13" s="159"/>
      <c r="O13" s="159">
        <v>32483.872177511214</v>
      </c>
      <c r="P13" s="159"/>
      <c r="Q13" s="159">
        <v>699.202421</v>
      </c>
      <c r="R13" s="159"/>
      <c r="S13" s="159">
        <v>2377.3419593282806</v>
      </c>
      <c r="T13" s="159"/>
      <c r="U13" s="210">
        <v>3.2742632512768752</v>
      </c>
      <c r="V13" s="159">
        <v>0</v>
      </c>
      <c r="W13" s="159">
        <v>295986</v>
      </c>
      <c r="X13" s="210">
        <v>50.158872185420364</v>
      </c>
      <c r="Y13" s="159">
        <v>2544.165989</v>
      </c>
      <c r="Z13" s="159"/>
      <c r="AA13" s="159">
        <v>8595.561915090579</v>
      </c>
      <c r="AB13" s="159"/>
      <c r="AC13" s="210">
        <v>-57.787971</v>
      </c>
      <c r="AD13" s="165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</row>
    <row r="14" spans="1:75" ht="12.75">
      <c r="A14" s="29"/>
      <c r="B14" s="174">
        <v>48</v>
      </c>
      <c r="C14" s="146" t="s">
        <v>89</v>
      </c>
      <c r="D14" s="167">
        <v>43746</v>
      </c>
      <c r="E14" s="209">
        <v>0.45236400376587294</v>
      </c>
      <c r="F14" s="167">
        <v>0</v>
      </c>
      <c r="G14" s="167">
        <v>18095.077835687833</v>
      </c>
      <c r="H14" s="167"/>
      <c r="I14" s="167"/>
      <c r="J14" s="167"/>
      <c r="K14" s="167">
        <v>20601</v>
      </c>
      <c r="L14" s="209">
        <v>47.09230558222466</v>
      </c>
      <c r="M14" s="167">
        <v>590.522791</v>
      </c>
      <c r="N14" s="167"/>
      <c r="O14" s="167">
        <v>28664.763409543226</v>
      </c>
      <c r="P14" s="167"/>
      <c r="Q14" s="167">
        <v>32.815626</v>
      </c>
      <c r="R14" s="167"/>
      <c r="S14" s="167">
        <v>1592.9142274646863</v>
      </c>
      <c r="T14" s="167"/>
      <c r="U14" s="209">
        <v>4.76546016118624</v>
      </c>
      <c r="V14" s="167">
        <v>0</v>
      </c>
      <c r="W14" s="167">
        <v>23145</v>
      </c>
      <c r="X14" s="209">
        <v>52.90769441777534</v>
      </c>
      <c r="Y14" s="167">
        <v>201.064484</v>
      </c>
      <c r="Z14" s="167"/>
      <c r="AA14" s="167">
        <v>8687.16716353424</v>
      </c>
      <c r="AB14" s="167"/>
      <c r="AC14" s="209">
        <v>-5.098412</v>
      </c>
      <c r="AD14" s="15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</row>
    <row r="15" spans="1:75" ht="12.75">
      <c r="A15" s="29"/>
      <c r="B15" s="175">
        <v>66</v>
      </c>
      <c r="C15" s="158" t="s">
        <v>106</v>
      </c>
      <c r="D15" s="159">
        <v>263706</v>
      </c>
      <c r="E15" s="210">
        <v>2.3131479297287227</v>
      </c>
      <c r="F15" s="159">
        <v>0</v>
      </c>
      <c r="G15" s="159">
        <v>18777.86160724443</v>
      </c>
      <c r="H15" s="159"/>
      <c r="I15" s="159"/>
      <c r="J15" s="159"/>
      <c r="K15" s="159">
        <v>122636</v>
      </c>
      <c r="L15" s="210">
        <v>46.50481976140096</v>
      </c>
      <c r="M15" s="159">
        <v>3757.139701</v>
      </c>
      <c r="N15" s="159"/>
      <c r="O15" s="159">
        <v>30636.515386998923</v>
      </c>
      <c r="P15" s="159"/>
      <c r="Q15" s="159">
        <v>253.220425</v>
      </c>
      <c r="R15" s="159"/>
      <c r="S15" s="159">
        <v>2064.813146221338</v>
      </c>
      <c r="T15" s="159"/>
      <c r="U15" s="210">
        <v>5.171217668620229</v>
      </c>
      <c r="V15" s="159">
        <v>0</v>
      </c>
      <c r="W15" s="159">
        <v>141070</v>
      </c>
      <c r="X15" s="210">
        <v>53.49518023859905</v>
      </c>
      <c r="Y15" s="159">
        <v>1194.695072</v>
      </c>
      <c r="Z15" s="159"/>
      <c r="AA15" s="159">
        <v>8468.810321117176</v>
      </c>
      <c r="AB15" s="159"/>
      <c r="AC15" s="210">
        <v>-25.547552</v>
      </c>
      <c r="AD15" s="165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</row>
    <row r="16" spans="1:75" ht="13.5" thickBot="1">
      <c r="A16" s="29"/>
      <c r="B16" s="220" t="s">
        <v>152</v>
      </c>
      <c r="C16" s="221" t="s">
        <v>31</v>
      </c>
      <c r="D16" s="222">
        <v>1494502</v>
      </c>
      <c r="E16" s="223">
        <v>1.9871255501121552</v>
      </c>
      <c r="F16" s="222">
        <v>0</v>
      </c>
      <c r="G16" s="222">
        <v>19579.722183041576</v>
      </c>
      <c r="H16" s="222"/>
      <c r="I16" s="222"/>
      <c r="J16" s="222"/>
      <c r="K16" s="222">
        <v>718567</v>
      </c>
      <c r="L16" s="223">
        <v>48.08069845339785</v>
      </c>
      <c r="M16" s="222">
        <v>22554.257696999997</v>
      </c>
      <c r="N16" s="222"/>
      <c r="O16" s="222">
        <v>31387.828409876878</v>
      </c>
      <c r="P16" s="222"/>
      <c r="Q16" s="222">
        <v>1542.776408</v>
      </c>
      <c r="R16" s="222"/>
      <c r="S16" s="222">
        <v>2147.0181736706527</v>
      </c>
      <c r="T16" s="222"/>
      <c r="U16" s="223">
        <v>2.4779635075652684</v>
      </c>
      <c r="V16" s="222">
        <v>0</v>
      </c>
      <c r="W16" s="222">
        <v>775935</v>
      </c>
      <c r="X16" s="223">
        <v>51.91930154660215</v>
      </c>
      <c r="Y16" s="222">
        <v>6707.676265</v>
      </c>
      <c r="Z16" s="222"/>
      <c r="AA16" s="222">
        <v>8644.63681236186</v>
      </c>
      <c r="AB16" s="222"/>
      <c r="AC16" s="223">
        <v>-149.474972</v>
      </c>
      <c r="AD16" s="236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</row>
    <row r="17" spans="1:75" ht="12.75">
      <c r="A17" s="29"/>
      <c r="B17" s="244" t="s">
        <v>166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</row>
    <row r="18" spans="1:75" ht="12.75">
      <c r="A18" s="29"/>
      <c r="B18" s="179" t="s">
        <v>164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</row>
    <row r="19" spans="31:40" ht="12.75"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31:40" ht="12.75"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31:40" ht="12.75"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31:40" ht="12.75"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31:40" ht="12.75"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31:40" ht="12.75"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31:40" ht="12.75"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31:40" ht="12.75"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31:40" ht="12.75"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1200" verticalDpi="1200" orientation="portrait" paperSize="9" scale="73" r:id="rId2"/>
  <colBreaks count="1" manualBreakCount="1">
    <brk id="15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L25"/>
  <sheetViews>
    <sheetView showGridLines="0" showRowColHeader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  <col min="31" max="31" width="2.7109375" style="0" customWidth="1"/>
    <col min="36" max="36" width="12.7109375" style="0" bestFit="1" customWidth="1"/>
  </cols>
  <sheetData>
    <row r="1" spans="1:64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4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1:64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1:64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</row>
    <row r="7" spans="1:64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</row>
    <row r="8" spans="1:64" ht="12.75">
      <c r="A8" s="29"/>
      <c r="B8" s="49"/>
      <c r="C8" s="49"/>
      <c r="D8" s="225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2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ht="12.75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64" ht="18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45"/>
      <c r="AG10" s="231"/>
      <c r="AH10" s="231"/>
      <c r="AI10" s="231"/>
      <c r="AJ10" s="245"/>
      <c r="AK10" s="231"/>
      <c r="AL10" s="231"/>
      <c r="AM10" s="231"/>
      <c r="AN10" s="231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2.75">
      <c r="A11" s="29"/>
      <c r="B11" s="166">
        <v>4</v>
      </c>
      <c r="C11" s="146" t="s">
        <v>43</v>
      </c>
      <c r="D11" s="167">
        <v>91500</v>
      </c>
      <c r="E11" s="209">
        <v>1.8704074816299265</v>
      </c>
      <c r="F11" s="167">
        <v>0</v>
      </c>
      <c r="G11" s="167">
        <v>20199.043781420765</v>
      </c>
      <c r="H11" s="167"/>
      <c r="I11" s="167"/>
      <c r="J11" s="167"/>
      <c r="K11" s="167">
        <v>45745</v>
      </c>
      <c r="L11" s="209">
        <v>49.994535519125684</v>
      </c>
      <c r="M11" s="167">
        <v>1423.597725</v>
      </c>
      <c r="N11" s="167"/>
      <c r="O11" s="167">
        <v>31120.291288665427</v>
      </c>
      <c r="P11" s="167"/>
      <c r="Q11" s="167">
        <v>91.522541</v>
      </c>
      <c r="R11" s="167"/>
      <c r="S11" s="167">
        <v>2000.711356432397</v>
      </c>
      <c r="T11" s="167"/>
      <c r="U11" s="209">
        <v>9.010457868020048</v>
      </c>
      <c r="V11" s="167">
        <v>0</v>
      </c>
      <c r="W11" s="167">
        <v>45755</v>
      </c>
      <c r="X11" s="209">
        <v>50.005464480874316</v>
      </c>
      <c r="Y11" s="167">
        <v>424.614781</v>
      </c>
      <c r="Z11" s="167"/>
      <c r="AA11" s="167">
        <v>9280.183171238115</v>
      </c>
      <c r="AB11" s="167"/>
      <c r="AC11" s="209">
        <v>-9.218945</v>
      </c>
      <c r="AD11" s="15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</row>
    <row r="12" spans="1:64" ht="12.75">
      <c r="A12" s="29"/>
      <c r="B12" s="157">
        <v>5</v>
      </c>
      <c r="C12" s="158" t="s">
        <v>44</v>
      </c>
      <c r="D12" s="159">
        <v>79571</v>
      </c>
      <c r="E12" s="210">
        <v>1.7649090048726834</v>
      </c>
      <c r="F12" s="159">
        <v>0</v>
      </c>
      <c r="G12" s="159">
        <v>20595.57690615928</v>
      </c>
      <c r="H12" s="159"/>
      <c r="I12" s="159"/>
      <c r="J12" s="159"/>
      <c r="K12" s="159">
        <v>41987</v>
      </c>
      <c r="L12" s="210">
        <v>52.76671149036709</v>
      </c>
      <c r="M12" s="159">
        <v>1278.139832</v>
      </c>
      <c r="N12" s="159"/>
      <c r="O12" s="159">
        <v>30441.32307619025</v>
      </c>
      <c r="P12" s="159"/>
      <c r="Q12" s="159">
        <v>81.107483</v>
      </c>
      <c r="R12" s="159"/>
      <c r="S12" s="159">
        <v>1931.728463572058</v>
      </c>
      <c r="T12" s="159"/>
      <c r="U12" s="210">
        <v>6.910786254859365</v>
      </c>
      <c r="V12" s="159">
        <v>0</v>
      </c>
      <c r="W12" s="159">
        <v>37584</v>
      </c>
      <c r="X12" s="210">
        <v>47.23328850963291</v>
      </c>
      <c r="Y12" s="159">
        <v>360.670818</v>
      </c>
      <c r="Z12" s="159"/>
      <c r="AA12" s="159">
        <v>9596.392560664113</v>
      </c>
      <c r="AB12" s="159"/>
      <c r="AC12" s="210">
        <v>-8.15409</v>
      </c>
      <c r="AD12" s="165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  <row r="13" spans="1:64" ht="12.75">
      <c r="A13" s="29"/>
      <c r="B13" s="166">
        <v>6</v>
      </c>
      <c r="C13" s="146" t="s">
        <v>45</v>
      </c>
      <c r="D13" s="167">
        <v>676089</v>
      </c>
      <c r="E13" s="209">
        <v>0.9647132964671482</v>
      </c>
      <c r="F13" s="167">
        <v>0</v>
      </c>
      <c r="G13" s="167">
        <v>23689.712446142446</v>
      </c>
      <c r="H13" s="167"/>
      <c r="I13" s="167"/>
      <c r="J13" s="167"/>
      <c r="K13" s="167">
        <v>388895</v>
      </c>
      <c r="L13" s="209">
        <v>57.52127308682733</v>
      </c>
      <c r="M13" s="167">
        <v>13457.01533</v>
      </c>
      <c r="N13" s="167"/>
      <c r="O13" s="167">
        <v>34603.20994098664</v>
      </c>
      <c r="P13" s="167"/>
      <c r="Q13" s="167">
        <v>1199.921134</v>
      </c>
      <c r="R13" s="167"/>
      <c r="S13" s="167">
        <v>3085.4630015814037</v>
      </c>
      <c r="T13" s="167"/>
      <c r="U13" s="209">
        <v>2.7855193770819926</v>
      </c>
      <c r="V13" s="167">
        <v>0</v>
      </c>
      <c r="W13" s="167">
        <v>287194</v>
      </c>
      <c r="X13" s="209">
        <v>42.47872691317268</v>
      </c>
      <c r="Y13" s="167">
        <v>2559.338668</v>
      </c>
      <c r="Z13" s="167"/>
      <c r="AA13" s="167">
        <v>8911.532511124884</v>
      </c>
      <c r="AB13" s="167"/>
      <c r="AC13" s="209">
        <v>-43.281103</v>
      </c>
      <c r="AD13" s="15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2.75">
      <c r="A14" s="29"/>
      <c r="B14" s="175">
        <v>13</v>
      </c>
      <c r="C14" s="158" t="s">
        <v>158</v>
      </c>
      <c r="D14" s="159">
        <v>1108374</v>
      </c>
      <c r="E14" s="210">
        <v>1.0262369942986833</v>
      </c>
      <c r="F14" s="160"/>
      <c r="G14" s="159">
        <v>22150.237645415713</v>
      </c>
      <c r="H14" s="159"/>
      <c r="I14" s="162"/>
      <c r="J14" s="159"/>
      <c r="K14" s="159">
        <v>590259</v>
      </c>
      <c r="L14" s="242">
        <v>53.25449712822567</v>
      </c>
      <c r="M14" s="159">
        <v>20138.029357</v>
      </c>
      <c r="N14" s="159"/>
      <c r="O14" s="164">
        <v>34117.276241446554</v>
      </c>
      <c r="P14" s="163"/>
      <c r="Q14" s="159">
        <v>1608.72362</v>
      </c>
      <c r="R14" s="159"/>
      <c r="S14" s="164">
        <v>2725.453775376572</v>
      </c>
      <c r="T14" s="164"/>
      <c r="U14" s="242">
        <v>7.577333093017578</v>
      </c>
      <c r="V14" s="160"/>
      <c r="W14" s="159">
        <v>518115</v>
      </c>
      <c r="X14" s="242">
        <v>46.74550287177433</v>
      </c>
      <c r="Y14" s="159">
        <v>4412.718143</v>
      </c>
      <c r="Z14" s="159"/>
      <c r="AA14" s="164">
        <v>8516.870082896654</v>
      </c>
      <c r="AB14" s="164"/>
      <c r="AC14" s="210">
        <v>-87.266463</v>
      </c>
      <c r="AD14" s="165"/>
      <c r="AE14" s="231"/>
      <c r="AF14" s="247"/>
      <c r="AG14" s="231"/>
      <c r="AH14" s="231"/>
      <c r="AI14" s="231"/>
      <c r="AJ14" s="247"/>
      <c r="AK14" s="231"/>
      <c r="AL14" s="231"/>
      <c r="AM14" s="231"/>
      <c r="AN14" s="231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12.75">
      <c r="A15" s="29"/>
      <c r="B15" s="226">
        <v>83</v>
      </c>
      <c r="C15" s="227" t="s">
        <v>123</v>
      </c>
      <c r="D15" s="228">
        <v>604061</v>
      </c>
      <c r="E15" s="229">
        <v>1.5428243873164975</v>
      </c>
      <c r="F15" s="228">
        <v>0</v>
      </c>
      <c r="G15" s="228">
        <v>22017.048798051852</v>
      </c>
      <c r="H15" s="228"/>
      <c r="I15" s="228"/>
      <c r="J15" s="228"/>
      <c r="K15" s="228">
        <v>327668</v>
      </c>
      <c r="L15" s="229">
        <v>54.24419057015765</v>
      </c>
      <c r="M15" s="228">
        <v>10765.808371</v>
      </c>
      <c r="N15" s="228"/>
      <c r="O15" s="228">
        <v>32855.843020984656</v>
      </c>
      <c r="P15" s="228"/>
      <c r="Q15" s="228">
        <v>805.364568</v>
      </c>
      <c r="R15" s="228"/>
      <c r="S15" s="228">
        <v>2457.8676221053015</v>
      </c>
      <c r="T15" s="228"/>
      <c r="U15" s="229">
        <v>2.047696301488756</v>
      </c>
      <c r="V15" s="228">
        <v>0</v>
      </c>
      <c r="W15" s="228">
        <v>276393</v>
      </c>
      <c r="X15" s="229">
        <v>45.75580942984235</v>
      </c>
      <c r="Y15" s="228">
        <v>2533.832143</v>
      </c>
      <c r="Z15" s="228"/>
      <c r="AA15" s="228">
        <v>9167.497523453923</v>
      </c>
      <c r="AB15" s="228"/>
      <c r="AC15" s="229">
        <v>-47.61925</v>
      </c>
      <c r="AD15" s="230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12.75">
      <c r="A16" s="29"/>
      <c r="B16" s="175">
        <v>84</v>
      </c>
      <c r="C16" s="158" t="s">
        <v>124</v>
      </c>
      <c r="D16" s="159">
        <v>310783</v>
      </c>
      <c r="E16" s="210">
        <v>1.5484701546182902</v>
      </c>
      <c r="F16" s="159">
        <v>0</v>
      </c>
      <c r="G16" s="159">
        <v>19820.076065936682</v>
      </c>
      <c r="H16" s="159"/>
      <c r="I16" s="159"/>
      <c r="J16" s="159"/>
      <c r="K16" s="159">
        <v>153650</v>
      </c>
      <c r="L16" s="210">
        <v>49.43964116441376</v>
      </c>
      <c r="M16" s="159">
        <v>4761.548301</v>
      </c>
      <c r="N16" s="159"/>
      <c r="O16" s="159">
        <v>30989.57566547348</v>
      </c>
      <c r="P16" s="159"/>
      <c r="Q16" s="159">
        <v>315.44549</v>
      </c>
      <c r="R16" s="159"/>
      <c r="S16" s="159">
        <v>2053.013276928083</v>
      </c>
      <c r="T16" s="159"/>
      <c r="U16" s="210">
        <v>1.7976787549702629</v>
      </c>
      <c r="V16" s="159">
        <v>0</v>
      </c>
      <c r="W16" s="159">
        <v>157133</v>
      </c>
      <c r="X16" s="210">
        <v>50.56035883558625</v>
      </c>
      <c r="Y16" s="159">
        <v>1398.194399</v>
      </c>
      <c r="Z16" s="159"/>
      <c r="AA16" s="159">
        <v>8898.158878147811</v>
      </c>
      <c r="AB16" s="159"/>
      <c r="AC16" s="210">
        <v>-31.873573</v>
      </c>
      <c r="AD16" s="165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t="13.5" thickBot="1">
      <c r="A17" s="29"/>
      <c r="B17" s="213" t="s">
        <v>152</v>
      </c>
      <c r="C17" s="214" t="s">
        <v>32</v>
      </c>
      <c r="D17" s="215">
        <v>2870378</v>
      </c>
      <c r="E17" s="216">
        <v>1.2235504545291045</v>
      </c>
      <c r="F17" s="216">
        <v>0</v>
      </c>
      <c r="G17" s="215">
        <v>22127.22779647837</v>
      </c>
      <c r="H17" s="216"/>
      <c r="I17" s="216">
        <v>0</v>
      </c>
      <c r="J17" s="216"/>
      <c r="K17" s="215">
        <v>1548204</v>
      </c>
      <c r="L17" s="216">
        <v>53.93728630863252</v>
      </c>
      <c r="M17" s="215">
        <v>51824.138916</v>
      </c>
      <c r="N17" s="216"/>
      <c r="O17" s="215">
        <v>33473.714650007365</v>
      </c>
      <c r="P17" s="216"/>
      <c r="Q17" s="215">
        <v>4102.084836</v>
      </c>
      <c r="R17" s="216"/>
      <c r="S17" s="215">
        <v>2649.5764356635173</v>
      </c>
      <c r="T17" s="216"/>
      <c r="U17" s="216">
        <v>4.563939434408806</v>
      </c>
      <c r="V17" s="216">
        <v>0</v>
      </c>
      <c r="W17" s="243">
        <v>1322174</v>
      </c>
      <c r="X17" s="216">
        <v>46.06271369136748</v>
      </c>
      <c r="Y17" s="215">
        <v>11689.368951999999</v>
      </c>
      <c r="Z17" s="216"/>
      <c r="AA17" s="216">
        <v>8841.02164465494</v>
      </c>
      <c r="AB17" s="216"/>
      <c r="AC17" s="216">
        <v>-227.413424</v>
      </c>
      <c r="AD17" s="217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ht="12.75">
      <c r="A18" s="29"/>
      <c r="B18" s="244" t="s">
        <v>166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64" ht="12.75">
      <c r="A19" s="29"/>
      <c r="B19" s="179" t="s">
        <v>164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64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1:64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31:40" ht="12.75"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31:40" ht="12.75"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31:40" ht="12.75"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31:40" ht="12.75"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1200" verticalDpi="1200" orientation="portrait" paperSize="9" scale="73" r:id="rId2"/>
  <colBreaks count="1" manualBreakCount="1">
    <brk id="1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U27"/>
  <sheetViews>
    <sheetView showGridLines="0" showRowColHeaders="0" showOutlineSymbol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</cols>
  <sheetData>
    <row r="1" spans="1:73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</row>
    <row r="2" spans="1:73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</row>
    <row r="3" spans="1:73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</row>
    <row r="4" spans="1:73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</row>
    <row r="5" spans="1:7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</row>
    <row r="6" spans="1:73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</row>
    <row r="7" spans="1:73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</row>
    <row r="8" spans="1:73" ht="12.75">
      <c r="A8" s="29"/>
      <c r="B8" s="49"/>
      <c r="C8" s="49"/>
      <c r="D8" s="225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2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</row>
    <row r="9" spans="1:73" ht="12.75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</row>
    <row r="10" spans="1:73" ht="18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</row>
    <row r="11" spans="1:73" ht="12.75">
      <c r="A11" s="29"/>
      <c r="B11" s="226" t="s">
        <v>58</v>
      </c>
      <c r="C11" s="227" t="s">
        <v>59</v>
      </c>
      <c r="D11" s="228">
        <v>81128</v>
      </c>
      <c r="E11" s="229">
        <v>1.4759593735928354</v>
      </c>
      <c r="F11" s="228">
        <v>0</v>
      </c>
      <c r="G11" s="228">
        <v>19939.246869145056</v>
      </c>
      <c r="H11" s="228"/>
      <c r="I11" s="228"/>
      <c r="J11" s="228"/>
      <c r="K11" s="228">
        <v>40791</v>
      </c>
      <c r="L11" s="229">
        <v>50.27980475298294</v>
      </c>
      <c r="M11" s="228">
        <v>1285.990715</v>
      </c>
      <c r="N11" s="228"/>
      <c r="O11" s="228">
        <v>31526.33460812434</v>
      </c>
      <c r="P11" s="228"/>
      <c r="Q11" s="228">
        <v>100.098198</v>
      </c>
      <c r="R11" s="228"/>
      <c r="S11" s="228">
        <v>2453.928513642715</v>
      </c>
      <c r="T11" s="228"/>
      <c r="U11" s="229">
        <v>3.1187876608944896</v>
      </c>
      <c r="V11" s="228">
        <v>0</v>
      </c>
      <c r="W11" s="228">
        <v>40337</v>
      </c>
      <c r="X11" s="229">
        <v>49.72019524701706</v>
      </c>
      <c r="Y11" s="228">
        <v>331.640505</v>
      </c>
      <c r="Z11" s="228"/>
      <c r="AA11" s="228">
        <v>8221.744428192478</v>
      </c>
      <c r="AB11" s="228"/>
      <c r="AC11" s="229">
        <v>-7.182941</v>
      </c>
      <c r="AD11" s="230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</row>
    <row r="12" spans="1:73" ht="12.75">
      <c r="A12" s="29"/>
      <c r="B12" s="175" t="s">
        <v>60</v>
      </c>
      <c r="C12" s="158" t="s">
        <v>61</v>
      </c>
      <c r="D12" s="159">
        <v>88895</v>
      </c>
      <c r="E12" s="210">
        <v>2.1007052121379184</v>
      </c>
      <c r="F12" s="159">
        <v>0</v>
      </c>
      <c r="G12" s="159">
        <v>18093.639946003714</v>
      </c>
      <c r="H12" s="159"/>
      <c r="I12" s="159"/>
      <c r="J12" s="159"/>
      <c r="K12" s="159">
        <v>40030</v>
      </c>
      <c r="L12" s="210">
        <v>45.0306541425277</v>
      </c>
      <c r="M12" s="159">
        <v>1225.587986</v>
      </c>
      <c r="N12" s="159"/>
      <c r="O12" s="159">
        <v>30616.737097177116</v>
      </c>
      <c r="P12" s="159"/>
      <c r="Q12" s="159">
        <v>92.982192</v>
      </c>
      <c r="R12" s="159"/>
      <c r="S12" s="159">
        <v>2322.8126904821384</v>
      </c>
      <c r="T12" s="159"/>
      <c r="U12" s="210">
        <v>4.1950678558737655</v>
      </c>
      <c r="V12" s="159">
        <v>0</v>
      </c>
      <c r="W12" s="159">
        <v>48865</v>
      </c>
      <c r="X12" s="210">
        <v>54.9693458574723</v>
      </c>
      <c r="Y12" s="159">
        <v>382.846137</v>
      </c>
      <c r="Z12" s="159"/>
      <c r="AA12" s="159">
        <v>7834.772065895835</v>
      </c>
      <c r="AB12" s="159"/>
      <c r="AC12" s="210">
        <v>-9.041654</v>
      </c>
      <c r="AD12" s="165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</row>
    <row r="13" spans="1:73" ht="13.5" thickBot="1">
      <c r="A13" s="29"/>
      <c r="B13" s="220" t="s">
        <v>152</v>
      </c>
      <c r="C13" s="221" t="s">
        <v>33</v>
      </c>
      <c r="D13" s="222">
        <v>170023</v>
      </c>
      <c r="E13" s="223">
        <v>1.8016453710467384</v>
      </c>
      <c r="F13" s="222">
        <v>0</v>
      </c>
      <c r="G13" s="222">
        <v>18974.287849290977</v>
      </c>
      <c r="H13" s="222"/>
      <c r="I13" s="222"/>
      <c r="J13" s="222"/>
      <c r="K13" s="222">
        <v>80821</v>
      </c>
      <c r="L13" s="223">
        <v>47.53533345488552</v>
      </c>
      <c r="M13" s="222">
        <v>2511.578701</v>
      </c>
      <c r="N13" s="222"/>
      <c r="O13" s="222">
        <v>31075.818178443722</v>
      </c>
      <c r="P13" s="222"/>
      <c r="Q13" s="222">
        <v>193.08039</v>
      </c>
      <c r="R13" s="222"/>
      <c r="S13" s="222">
        <v>2388.987886811596</v>
      </c>
      <c r="T13" s="222"/>
      <c r="U13" s="223">
        <v>3.6365545510619754</v>
      </c>
      <c r="V13" s="222">
        <v>0</v>
      </c>
      <c r="W13" s="222">
        <v>89202</v>
      </c>
      <c r="X13" s="223">
        <v>52.46466654511448</v>
      </c>
      <c r="Y13" s="222">
        <v>714.4866420000001</v>
      </c>
      <c r="Z13" s="222"/>
      <c r="AA13" s="222">
        <v>8009.760341696375</v>
      </c>
      <c r="AB13" s="222"/>
      <c r="AC13" s="223">
        <v>-16.224595</v>
      </c>
      <c r="AD13" s="236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</row>
    <row r="14" spans="1:73" ht="12.75">
      <c r="A14" s="29"/>
      <c r="B14" s="244" t="s">
        <v>166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</row>
    <row r="15" spans="1:73" ht="12.75">
      <c r="A15" s="29"/>
      <c r="B15" s="179" t="s">
        <v>164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</row>
    <row r="16" spans="1:73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</row>
    <row r="17" spans="1:73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</row>
    <row r="18" spans="1:73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</row>
    <row r="19" spans="1:73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</row>
    <row r="20" spans="31:40" ht="12.75"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31:40" ht="12.75"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31:40" ht="12.75"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31:40" ht="12.75"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31:40" ht="12.75"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31:40" ht="12.75"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31:40" ht="12.75"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31:40" ht="12.75"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1200" verticalDpi="1200" orientation="portrait" paperSize="9" scale="73" r:id="rId2"/>
  <colBreaks count="1" manualBreakCount="1">
    <brk id="15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N27"/>
  <sheetViews>
    <sheetView showGridLines="0" showRowColHeaders="0" showOutlineSymbols="0" workbookViewId="0" topLeftCell="A1">
      <selection activeCell="A3" sqref="A3"/>
    </sheetView>
  </sheetViews>
  <sheetFormatPr defaultColWidth="11.421875" defaultRowHeight="12.75"/>
  <cols>
    <col min="2" max="2" width="5.710937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</cols>
  <sheetData>
    <row r="1" spans="1:40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1"/>
      <c r="AM1" s="21"/>
      <c r="AN1" s="21"/>
    </row>
    <row r="2" spans="1:40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1"/>
      <c r="AM2" s="21"/>
      <c r="AN2" s="21"/>
    </row>
    <row r="3" spans="1:40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1"/>
      <c r="AM3" s="21"/>
      <c r="AN3" s="21"/>
    </row>
    <row r="4" spans="1:40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1"/>
      <c r="AM4" s="21"/>
      <c r="AN4" s="21"/>
    </row>
    <row r="5" spans="1:40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1"/>
      <c r="AM5" s="21"/>
      <c r="AN5" s="21"/>
    </row>
    <row r="6" spans="1:40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1"/>
      <c r="AM6" s="21"/>
      <c r="AN6" s="21"/>
    </row>
    <row r="7" spans="1:40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1"/>
      <c r="AM7" s="21"/>
      <c r="AN7" s="21"/>
    </row>
    <row r="8" spans="1:40" ht="12.75">
      <c r="A8" s="29"/>
      <c r="B8" s="49"/>
      <c r="C8" s="49"/>
      <c r="D8" s="225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2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31"/>
      <c r="AH8" s="231"/>
      <c r="AI8" s="231"/>
      <c r="AJ8" s="231"/>
      <c r="AK8" s="231"/>
      <c r="AL8" s="21"/>
      <c r="AM8" s="21"/>
      <c r="AN8" s="21"/>
    </row>
    <row r="9" spans="1:40" ht="12.75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31"/>
      <c r="AH9" s="231"/>
      <c r="AI9" s="231"/>
      <c r="AJ9" s="231"/>
      <c r="AK9" s="231"/>
      <c r="AL9" s="21"/>
      <c r="AM9" s="21"/>
      <c r="AN9" s="21"/>
    </row>
    <row r="10" spans="1:40" ht="18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31"/>
      <c r="AG10" s="231"/>
      <c r="AH10" s="231"/>
      <c r="AI10" s="231"/>
      <c r="AJ10" s="231"/>
      <c r="AK10" s="231"/>
      <c r="AL10" s="21"/>
      <c r="AM10" s="21"/>
      <c r="AN10" s="21"/>
    </row>
    <row r="11" spans="1:40" ht="12.75">
      <c r="A11" s="29"/>
      <c r="B11" s="174">
        <v>971</v>
      </c>
      <c r="C11" s="146" t="s">
        <v>135</v>
      </c>
      <c r="D11" s="167">
        <v>236686</v>
      </c>
      <c r="E11" s="209">
        <v>1.8705345614186106</v>
      </c>
      <c r="F11" s="167">
        <v>0</v>
      </c>
      <c r="G11" s="167">
        <v>14231.62683048427</v>
      </c>
      <c r="H11" s="167"/>
      <c r="I11" s="167"/>
      <c r="J11" s="167"/>
      <c r="K11" s="167">
        <v>65088</v>
      </c>
      <c r="L11" s="209">
        <v>27.49972537454687</v>
      </c>
      <c r="M11" s="167">
        <v>2196.773621</v>
      </c>
      <c r="N11" s="167"/>
      <c r="O11" s="167">
        <v>33750.82382313176</v>
      </c>
      <c r="P11" s="167"/>
      <c r="Q11" s="167">
        <v>124.293448</v>
      </c>
      <c r="R11" s="167"/>
      <c r="S11" s="167">
        <v>1909.621558505408</v>
      </c>
      <c r="T11" s="167"/>
      <c r="U11" s="209">
        <v>-5.404688880324875</v>
      </c>
      <c r="V11" s="167">
        <v>0</v>
      </c>
      <c r="W11" s="167">
        <v>171598</v>
      </c>
      <c r="X11" s="209">
        <v>72.50027462545313</v>
      </c>
      <c r="Y11" s="167">
        <v>1171.653207</v>
      </c>
      <c r="Z11" s="167"/>
      <c r="AA11" s="167">
        <v>6827.8954708096835</v>
      </c>
      <c r="AB11" s="167"/>
      <c r="AC11" s="209">
        <v>-24.888414</v>
      </c>
      <c r="AD11" s="151"/>
      <c r="AE11" s="231"/>
      <c r="AF11" s="231"/>
      <c r="AG11" s="231"/>
      <c r="AH11" s="231"/>
      <c r="AI11" s="231"/>
      <c r="AJ11" s="231"/>
      <c r="AK11" s="231"/>
      <c r="AL11" s="21"/>
      <c r="AM11" s="21"/>
      <c r="AN11" s="21"/>
    </row>
    <row r="12" spans="1:40" ht="12.75">
      <c r="A12" s="29"/>
      <c r="B12" s="175">
        <v>972</v>
      </c>
      <c r="C12" s="158" t="s">
        <v>136</v>
      </c>
      <c r="D12" s="159">
        <v>230882</v>
      </c>
      <c r="E12" s="210">
        <v>2.7466512393751947</v>
      </c>
      <c r="F12" s="159">
        <v>0</v>
      </c>
      <c r="G12" s="159">
        <v>15724.700223490787</v>
      </c>
      <c r="H12" s="159"/>
      <c r="I12" s="159"/>
      <c r="J12" s="159"/>
      <c r="K12" s="159">
        <v>71496</v>
      </c>
      <c r="L12" s="210">
        <v>30.9664677194411</v>
      </c>
      <c r="M12" s="159">
        <v>2432.074951</v>
      </c>
      <c r="N12" s="159"/>
      <c r="O12" s="159">
        <v>34016.93732516505</v>
      </c>
      <c r="P12" s="159"/>
      <c r="Q12" s="159">
        <v>142.596678</v>
      </c>
      <c r="R12" s="159"/>
      <c r="S12" s="159">
        <v>1994.470711648204</v>
      </c>
      <c r="T12" s="159"/>
      <c r="U12" s="210">
        <v>1.3799816639532134</v>
      </c>
      <c r="V12" s="159">
        <v>0</v>
      </c>
      <c r="W12" s="159">
        <v>159386</v>
      </c>
      <c r="X12" s="210">
        <v>69.0335322805589</v>
      </c>
      <c r="Y12" s="159">
        <v>1198.475286</v>
      </c>
      <c r="Z12" s="159"/>
      <c r="AA12" s="159">
        <v>7519.325950836334</v>
      </c>
      <c r="AB12" s="159"/>
      <c r="AC12" s="210">
        <v>-26.19018</v>
      </c>
      <c r="AD12" s="165"/>
      <c r="AE12" s="231"/>
      <c r="AF12" s="231"/>
      <c r="AG12" s="231"/>
      <c r="AH12" s="231"/>
      <c r="AI12" s="231"/>
      <c r="AJ12" s="231"/>
      <c r="AK12" s="231"/>
      <c r="AL12" s="21"/>
      <c r="AM12" s="21"/>
      <c r="AN12" s="21"/>
    </row>
    <row r="13" spans="1:40" ht="12.75">
      <c r="A13" s="29"/>
      <c r="B13" s="174">
        <v>973</v>
      </c>
      <c r="C13" s="146" t="s">
        <v>137</v>
      </c>
      <c r="D13" s="167">
        <v>88008</v>
      </c>
      <c r="E13" s="209">
        <v>5.6683516034915415</v>
      </c>
      <c r="F13" s="167">
        <v>0</v>
      </c>
      <c r="G13" s="167">
        <v>14314.80772202527</v>
      </c>
      <c r="H13" s="167"/>
      <c r="I13" s="167"/>
      <c r="J13" s="167"/>
      <c r="K13" s="167">
        <v>24112</v>
      </c>
      <c r="L13" s="209">
        <v>27.39750931733479</v>
      </c>
      <c r="M13" s="167">
        <v>878.444682</v>
      </c>
      <c r="N13" s="167"/>
      <c r="O13" s="167">
        <v>36431.84646648972</v>
      </c>
      <c r="P13" s="167"/>
      <c r="Q13" s="167">
        <v>53.365792</v>
      </c>
      <c r="R13" s="167"/>
      <c r="S13" s="167">
        <v>2213.2461844724617</v>
      </c>
      <c r="T13" s="167"/>
      <c r="U13" s="209">
        <v>4.109277304715151</v>
      </c>
      <c r="V13" s="167">
        <v>0</v>
      </c>
      <c r="W13" s="167">
        <v>63896</v>
      </c>
      <c r="X13" s="209">
        <v>72.6024906826652</v>
      </c>
      <c r="Y13" s="167">
        <v>381.372916</v>
      </c>
      <c r="Z13" s="167"/>
      <c r="AA13" s="167">
        <v>5968.650870164017</v>
      </c>
      <c r="AB13" s="167"/>
      <c r="AC13" s="209">
        <v>-8.701514</v>
      </c>
      <c r="AD13" s="151"/>
      <c r="AE13" s="231"/>
      <c r="AF13" s="231"/>
      <c r="AG13" s="231"/>
      <c r="AH13" s="231"/>
      <c r="AI13" s="231"/>
      <c r="AJ13" s="231"/>
      <c r="AK13" s="231"/>
      <c r="AL13" s="21"/>
      <c r="AM13" s="21"/>
      <c r="AN13" s="21"/>
    </row>
    <row r="14" spans="1:40" ht="12.75">
      <c r="A14" s="29"/>
      <c r="B14" s="175">
        <v>974</v>
      </c>
      <c r="C14" s="158" t="s">
        <v>138</v>
      </c>
      <c r="D14" s="159">
        <v>418180</v>
      </c>
      <c r="E14" s="210">
        <v>2.7724324709571664</v>
      </c>
      <c r="F14" s="159">
        <v>0</v>
      </c>
      <c r="G14" s="159">
        <v>15755.129470562915</v>
      </c>
      <c r="H14" s="159"/>
      <c r="I14" s="159"/>
      <c r="J14" s="159"/>
      <c r="K14" s="159">
        <v>115697</v>
      </c>
      <c r="L14" s="210">
        <v>27.66679420345306</v>
      </c>
      <c r="M14" s="159">
        <v>4270.939926</v>
      </c>
      <c r="N14" s="159"/>
      <c r="O14" s="159">
        <v>36914.87182900162</v>
      </c>
      <c r="P14" s="159"/>
      <c r="Q14" s="159">
        <v>248.990884</v>
      </c>
      <c r="R14" s="159"/>
      <c r="S14" s="159">
        <v>2152.094557335108</v>
      </c>
      <c r="T14" s="159"/>
      <c r="U14" s="210">
        <v>-1.3705931896676733</v>
      </c>
      <c r="V14" s="159">
        <v>0</v>
      </c>
      <c r="W14" s="159">
        <v>302483</v>
      </c>
      <c r="X14" s="210">
        <v>72.33320579654693</v>
      </c>
      <c r="Y14" s="159">
        <v>2317.540116</v>
      </c>
      <c r="Z14" s="159"/>
      <c r="AA14" s="159">
        <v>7661.720215681543</v>
      </c>
      <c r="AB14" s="159"/>
      <c r="AC14" s="210">
        <v>-58.251963</v>
      </c>
      <c r="AD14" s="165"/>
      <c r="AE14" s="231"/>
      <c r="AF14" s="231"/>
      <c r="AG14" s="231"/>
      <c r="AH14" s="231"/>
      <c r="AI14" s="231"/>
      <c r="AJ14" s="231"/>
      <c r="AK14" s="231"/>
      <c r="AL14" s="21"/>
      <c r="AM14" s="21"/>
      <c r="AN14" s="21"/>
    </row>
    <row r="15" spans="1:40" ht="13.5" thickBot="1">
      <c r="A15" s="29"/>
      <c r="B15" s="221" t="s">
        <v>152</v>
      </c>
      <c r="C15" s="221" t="s">
        <v>160</v>
      </c>
      <c r="D15" s="222">
        <v>973756</v>
      </c>
      <c r="E15" s="223">
        <v>2.799724672626463</v>
      </c>
      <c r="F15" s="222">
        <v>0</v>
      </c>
      <c r="G15" s="222">
        <v>15247.428210968661</v>
      </c>
      <c r="H15" s="222"/>
      <c r="I15" s="222"/>
      <c r="J15" s="222"/>
      <c r="K15" s="222">
        <v>276393</v>
      </c>
      <c r="L15" s="223">
        <v>28.384215347581943</v>
      </c>
      <c r="M15" s="222">
        <v>9778.23318</v>
      </c>
      <c r="N15" s="222"/>
      <c r="O15" s="222">
        <v>35378.00588292757</v>
      </c>
      <c r="P15" s="222"/>
      <c r="Q15" s="222">
        <v>569.246802</v>
      </c>
      <c r="R15" s="222"/>
      <c r="S15" s="222">
        <v>2059.555784697876</v>
      </c>
      <c r="T15" s="222"/>
      <c r="U15" s="223">
        <v>-1.047854975060019</v>
      </c>
      <c r="V15" s="222">
        <v>0</v>
      </c>
      <c r="W15" s="222">
        <v>697363</v>
      </c>
      <c r="X15" s="223">
        <v>71.61578465241806</v>
      </c>
      <c r="Y15" s="222">
        <v>5069.041525000001</v>
      </c>
      <c r="Z15" s="222"/>
      <c r="AA15" s="222">
        <v>7268.87076744823</v>
      </c>
      <c r="AB15" s="222"/>
      <c r="AC15" s="223">
        <v>-118.032071</v>
      </c>
      <c r="AD15" s="236"/>
      <c r="AE15" s="231"/>
      <c r="AF15" s="231"/>
      <c r="AG15" s="231"/>
      <c r="AH15" s="231"/>
      <c r="AI15" s="231"/>
      <c r="AJ15" s="231"/>
      <c r="AK15" s="231"/>
      <c r="AL15" s="21"/>
      <c r="AM15" s="21"/>
      <c r="AN15" s="21"/>
    </row>
    <row r="16" spans="1:40" ht="12.75">
      <c r="A16" s="29"/>
      <c r="B16" s="244" t="s">
        <v>166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31"/>
      <c r="AF16" s="231"/>
      <c r="AG16" s="231"/>
      <c r="AH16" s="231"/>
      <c r="AI16" s="231"/>
      <c r="AJ16" s="231"/>
      <c r="AK16" s="231"/>
      <c r="AL16" s="21"/>
      <c r="AM16" s="21"/>
      <c r="AN16" s="21"/>
    </row>
    <row r="17" spans="1:40" ht="12.75">
      <c r="A17" s="29"/>
      <c r="B17" s="179" t="s">
        <v>164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31"/>
      <c r="AF17" s="231"/>
      <c r="AG17" s="231"/>
      <c r="AH17" s="231"/>
      <c r="AI17" s="231"/>
      <c r="AJ17" s="231"/>
      <c r="AK17" s="231"/>
      <c r="AL17" s="21"/>
      <c r="AM17" s="21"/>
      <c r="AN17" s="21"/>
    </row>
    <row r="18" spans="1:40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31"/>
      <c r="AF18" s="231"/>
      <c r="AG18" s="231"/>
      <c r="AH18" s="231"/>
      <c r="AI18" s="231"/>
      <c r="AJ18" s="231"/>
      <c r="AK18" s="231"/>
      <c r="AL18" s="21"/>
      <c r="AM18" s="21"/>
      <c r="AN18" s="21"/>
    </row>
    <row r="19" spans="1:40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31"/>
      <c r="AF19" s="231"/>
      <c r="AG19" s="231"/>
      <c r="AH19" s="231"/>
      <c r="AI19" s="231"/>
      <c r="AJ19" s="231"/>
      <c r="AK19" s="231"/>
      <c r="AL19" s="21"/>
      <c r="AM19" s="21"/>
      <c r="AN19" s="21"/>
    </row>
    <row r="20" spans="31:40" ht="12.75"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31:40" ht="12.75"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31:40" ht="12.75"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31:40" ht="12.75"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31:40" ht="12.75"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31:40" ht="12.75"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31:40" ht="12.75"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31:40" ht="12.75"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1200" verticalDpi="1200" orientation="portrait" paperSize="9" scale="73" r:id="rId2"/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9"/>
  <sheetViews>
    <sheetView showGridLines="0" showRowColHeaders="0" showOutlineSymbol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  <col min="31" max="31" width="12.7109375" style="0" customWidth="1"/>
  </cols>
  <sheetData>
    <row r="1" spans="1:42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9"/>
      <c r="AP1" s="29"/>
    </row>
    <row r="2" spans="1:42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9"/>
      <c r="AP2" s="29"/>
    </row>
    <row r="3" spans="1:42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9"/>
      <c r="AP3" s="29"/>
    </row>
    <row r="4" spans="1:42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9"/>
      <c r="AP4" s="29"/>
    </row>
    <row r="5" spans="1:42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9"/>
      <c r="AP5" s="29"/>
    </row>
    <row r="6" spans="1:42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9"/>
      <c r="AP6" s="29"/>
    </row>
    <row r="7" spans="1:42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9"/>
      <c r="AP7" s="29"/>
    </row>
    <row r="8" spans="1:42" ht="19.5" customHeight="1">
      <c r="A8" s="29"/>
      <c r="B8" s="49"/>
      <c r="C8" s="49"/>
      <c r="D8" s="49" t="s">
        <v>161</v>
      </c>
      <c r="E8" s="50"/>
      <c r="F8" s="51"/>
      <c r="G8" s="50"/>
      <c r="H8" s="50"/>
      <c r="I8" s="50"/>
      <c r="J8" s="51"/>
      <c r="K8" s="49" t="s">
        <v>162</v>
      </c>
      <c r="L8" s="53"/>
      <c r="M8" s="51"/>
      <c r="N8" s="51"/>
      <c r="O8" s="54"/>
      <c r="P8" s="52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06"/>
      <c r="AG8" s="57"/>
      <c r="AH8" s="57"/>
      <c r="AI8" s="58"/>
      <c r="AJ8" s="60"/>
      <c r="AK8" s="231"/>
      <c r="AL8" s="231"/>
      <c r="AM8" s="231"/>
      <c r="AN8" s="231"/>
      <c r="AO8" s="29"/>
      <c r="AP8" s="29"/>
    </row>
    <row r="9" spans="1:42" ht="15" customHeight="1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08"/>
      <c r="AG9" s="76"/>
      <c r="AH9" s="76"/>
      <c r="AI9" s="77"/>
      <c r="AJ9" s="79"/>
      <c r="AK9" s="231"/>
      <c r="AL9" s="231"/>
      <c r="AM9" s="231"/>
      <c r="AN9" s="231"/>
      <c r="AO9" s="29"/>
      <c r="AP9" s="29"/>
    </row>
    <row r="10" spans="1:42" ht="19.5" customHeight="1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2"/>
      <c r="AF10" s="208"/>
      <c r="AG10" s="77"/>
      <c r="AH10" s="77"/>
      <c r="AI10" s="22"/>
      <c r="AJ10" s="78"/>
      <c r="AK10" s="231"/>
      <c r="AL10" s="231"/>
      <c r="AM10" s="231"/>
      <c r="AN10" s="231"/>
      <c r="AO10" s="29"/>
      <c r="AP10" s="29"/>
    </row>
    <row r="11" spans="1:42" ht="12.75">
      <c r="A11" s="29"/>
      <c r="B11" s="166">
        <v>8</v>
      </c>
      <c r="C11" s="146" t="s">
        <v>47</v>
      </c>
      <c r="D11" s="167">
        <v>158881</v>
      </c>
      <c r="E11" s="209">
        <v>0.5372329654753468</v>
      </c>
      <c r="F11" s="167">
        <v>0</v>
      </c>
      <c r="G11" s="167">
        <v>18574.668859083213</v>
      </c>
      <c r="H11" s="167"/>
      <c r="I11" s="167"/>
      <c r="J11" s="167"/>
      <c r="K11" s="167">
        <v>75058</v>
      </c>
      <c r="L11" s="209">
        <v>47.241646263555744</v>
      </c>
      <c r="M11" s="167">
        <v>2187.495378</v>
      </c>
      <c r="N11" s="167"/>
      <c r="O11" s="167">
        <v>29144.066961549735</v>
      </c>
      <c r="P11" s="167"/>
      <c r="Q11" s="167">
        <v>124.697049</v>
      </c>
      <c r="R11" s="167"/>
      <c r="S11" s="167">
        <v>1661.3425484292147</v>
      </c>
      <c r="T11" s="167"/>
      <c r="U11" s="218">
        <v>1.8199172213942854</v>
      </c>
      <c r="V11" s="167">
        <v>0</v>
      </c>
      <c r="W11" s="167">
        <v>83823</v>
      </c>
      <c r="X11" s="209">
        <v>52.75835373644425</v>
      </c>
      <c r="Y11" s="167">
        <v>763.666585</v>
      </c>
      <c r="Z11" s="167"/>
      <c r="AA11" s="167">
        <v>9110.465922240912</v>
      </c>
      <c r="AB11" s="167"/>
      <c r="AC11" s="209">
        <v>-14.754967</v>
      </c>
      <c r="AD11" s="15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9"/>
      <c r="AP11" s="29"/>
    </row>
    <row r="12" spans="1:42" ht="12.75">
      <c r="A12" s="29"/>
      <c r="B12" s="175">
        <v>10</v>
      </c>
      <c r="C12" s="158" t="s">
        <v>49</v>
      </c>
      <c r="D12" s="159">
        <v>169514</v>
      </c>
      <c r="E12" s="210">
        <v>0.4789396939053739</v>
      </c>
      <c r="F12" s="159">
        <v>0</v>
      </c>
      <c r="G12" s="159">
        <v>20793.815614049578</v>
      </c>
      <c r="H12" s="159"/>
      <c r="I12" s="159"/>
      <c r="J12" s="159"/>
      <c r="K12" s="159">
        <v>90298</v>
      </c>
      <c r="L12" s="210">
        <v>53.26875656287976</v>
      </c>
      <c r="M12" s="159">
        <v>2791.715324</v>
      </c>
      <c r="N12" s="159"/>
      <c r="O12" s="159">
        <v>30916.690557930408</v>
      </c>
      <c r="P12" s="159"/>
      <c r="Q12" s="159">
        <v>190.148059</v>
      </c>
      <c r="R12" s="159"/>
      <c r="S12" s="159">
        <v>2105.7837272143347</v>
      </c>
      <c r="T12" s="159"/>
      <c r="U12" s="219">
        <v>4.703678486054935</v>
      </c>
      <c r="V12" s="159">
        <v>0</v>
      </c>
      <c r="W12" s="159">
        <v>79216</v>
      </c>
      <c r="X12" s="210">
        <v>46.73124343712024</v>
      </c>
      <c r="Y12" s="159">
        <v>733.127536</v>
      </c>
      <c r="Z12" s="159"/>
      <c r="AA12" s="159">
        <v>9254.791153302363</v>
      </c>
      <c r="AB12" s="159"/>
      <c r="AC12" s="210">
        <v>-15.722227</v>
      </c>
      <c r="AD12" s="165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9"/>
      <c r="AP12" s="29"/>
    </row>
    <row r="13" spans="1:42" ht="12.75">
      <c r="A13" s="29"/>
      <c r="B13" s="174">
        <v>51</v>
      </c>
      <c r="C13" s="146" t="s">
        <v>92</v>
      </c>
      <c r="D13" s="167">
        <v>306825</v>
      </c>
      <c r="E13" s="209">
        <v>0.22637293716436047</v>
      </c>
      <c r="F13" s="167">
        <v>0</v>
      </c>
      <c r="G13" s="167">
        <v>23351.165103886582</v>
      </c>
      <c r="H13" s="167"/>
      <c r="I13" s="167"/>
      <c r="J13" s="167"/>
      <c r="K13" s="167">
        <v>176593</v>
      </c>
      <c r="L13" s="209">
        <v>57.55495803796953</v>
      </c>
      <c r="M13" s="167">
        <v>5948.080654</v>
      </c>
      <c r="N13" s="167"/>
      <c r="O13" s="167">
        <v>33682.425996500424</v>
      </c>
      <c r="P13" s="167"/>
      <c r="Q13" s="167">
        <v>468.549558</v>
      </c>
      <c r="R13" s="167"/>
      <c r="S13" s="167">
        <v>2653.273674494459</v>
      </c>
      <c r="T13" s="167"/>
      <c r="U13" s="218">
        <v>7.397989467008319</v>
      </c>
      <c r="V13" s="167">
        <v>0</v>
      </c>
      <c r="W13" s="167">
        <v>130232</v>
      </c>
      <c r="X13" s="209">
        <v>42.44504196203047</v>
      </c>
      <c r="Y13" s="167">
        <v>1216.640579</v>
      </c>
      <c r="Z13" s="167"/>
      <c r="AA13" s="167">
        <v>9342.101626328398</v>
      </c>
      <c r="AB13" s="167"/>
      <c r="AC13" s="209">
        <v>-24.117748</v>
      </c>
      <c r="AD13" s="15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9"/>
      <c r="AP13" s="29"/>
    </row>
    <row r="14" spans="1:42" ht="12.75">
      <c r="A14" s="29"/>
      <c r="B14" s="175">
        <v>52</v>
      </c>
      <c r="C14" s="158" t="s">
        <v>93</v>
      </c>
      <c r="D14" s="159">
        <v>107550</v>
      </c>
      <c r="E14" s="210">
        <v>0.21898150305176353</v>
      </c>
      <c r="F14" s="159">
        <v>0</v>
      </c>
      <c r="G14" s="159">
        <v>18777.784741980475</v>
      </c>
      <c r="H14" s="159"/>
      <c r="I14" s="159"/>
      <c r="J14" s="159"/>
      <c r="K14" s="159">
        <v>53478</v>
      </c>
      <c r="L14" s="210">
        <v>49.72384937238494</v>
      </c>
      <c r="M14" s="159">
        <v>1511.012623</v>
      </c>
      <c r="N14" s="159"/>
      <c r="O14" s="159">
        <v>28254.845413067054</v>
      </c>
      <c r="P14" s="159"/>
      <c r="Q14" s="159">
        <v>80.683696</v>
      </c>
      <c r="R14" s="159"/>
      <c r="S14" s="159">
        <v>1508.726878342496</v>
      </c>
      <c r="T14" s="159"/>
      <c r="U14" s="219">
        <v>4.8425440612289545</v>
      </c>
      <c r="V14" s="159">
        <v>0</v>
      </c>
      <c r="W14" s="159">
        <v>54072</v>
      </c>
      <c r="X14" s="210">
        <v>50.27615062761507</v>
      </c>
      <c r="Y14" s="159">
        <v>508.538126</v>
      </c>
      <c r="Z14" s="159"/>
      <c r="AA14" s="159">
        <v>9404.832926468413</v>
      </c>
      <c r="AB14" s="159"/>
      <c r="AC14" s="210">
        <v>-10.980908</v>
      </c>
      <c r="AD14" s="165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9"/>
      <c r="AP14" s="29"/>
    </row>
    <row r="15" spans="1:42" ht="13.5" thickBot="1">
      <c r="A15" s="29"/>
      <c r="B15" s="220" t="s">
        <v>152</v>
      </c>
      <c r="C15" s="221" t="s">
        <v>13</v>
      </c>
      <c r="D15" s="222">
        <v>742770</v>
      </c>
      <c r="E15" s="223">
        <v>0.34923701507055666</v>
      </c>
      <c r="F15" s="222">
        <v>0</v>
      </c>
      <c r="G15" s="222">
        <v>21083.615123120213</v>
      </c>
      <c r="H15" s="222"/>
      <c r="I15" s="222"/>
      <c r="J15" s="222"/>
      <c r="K15" s="222">
        <v>395427</v>
      </c>
      <c r="L15" s="223">
        <v>53.236802778787506</v>
      </c>
      <c r="M15" s="222">
        <v>12438.303979000002</v>
      </c>
      <c r="N15" s="222"/>
      <c r="O15" s="222">
        <v>31455.37350509702</v>
      </c>
      <c r="P15" s="222"/>
      <c r="Q15" s="222">
        <v>864.078362</v>
      </c>
      <c r="R15" s="222"/>
      <c r="S15" s="222">
        <v>2185.1779519355027</v>
      </c>
      <c r="T15" s="222"/>
      <c r="U15" s="224">
        <v>5.693713464236646</v>
      </c>
      <c r="V15" s="222">
        <v>0</v>
      </c>
      <c r="W15" s="222">
        <v>347343</v>
      </c>
      <c r="X15" s="223">
        <v>46.76319722121249</v>
      </c>
      <c r="Y15" s="222">
        <v>3221.9728259999997</v>
      </c>
      <c r="Z15" s="222"/>
      <c r="AA15" s="222">
        <v>9276.055155854587</v>
      </c>
      <c r="AB15" s="222"/>
      <c r="AC15" s="223">
        <v>-65.57585</v>
      </c>
      <c r="AD15" s="222"/>
      <c r="AE15" s="249"/>
      <c r="AF15" s="231"/>
      <c r="AG15" s="231"/>
      <c r="AH15" s="231"/>
      <c r="AI15" s="231"/>
      <c r="AJ15" s="231"/>
      <c r="AK15" s="231"/>
      <c r="AL15" s="231"/>
      <c r="AM15" s="231"/>
      <c r="AN15" s="231"/>
      <c r="AO15" s="29"/>
      <c r="AP15" s="29"/>
    </row>
    <row r="16" spans="1:42" ht="12.75">
      <c r="A16" s="29"/>
      <c r="B16" s="244" t="s">
        <v>166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9"/>
      <c r="AP16" s="29"/>
    </row>
    <row r="17" spans="1:42" ht="12.75">
      <c r="A17" s="29"/>
      <c r="B17" s="179" t="s">
        <v>164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31"/>
      <c r="AF17" s="231"/>
      <c r="AG17" s="247"/>
      <c r="AH17" s="231"/>
      <c r="AI17" s="231"/>
      <c r="AJ17" s="231"/>
      <c r="AK17" s="231"/>
      <c r="AL17" s="231"/>
      <c r="AM17" s="231"/>
      <c r="AN17" s="231"/>
      <c r="AO17" s="29"/>
      <c r="AP17" s="29"/>
    </row>
    <row r="18" spans="1:42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9"/>
      <c r="AP18" s="29"/>
    </row>
    <row r="19" spans="1:42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9"/>
      <c r="AP19" s="29"/>
    </row>
    <row r="20" spans="1:42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9"/>
      <c r="AP20" s="29"/>
    </row>
    <row r="21" spans="1:42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9"/>
      <c r="AP21" s="29"/>
    </row>
    <row r="22" spans="1:42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9"/>
      <c r="AP22" s="29"/>
    </row>
    <row r="23" spans="1:42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31"/>
      <c r="AF23" s="231"/>
      <c r="AG23" s="247"/>
      <c r="AH23" s="231"/>
      <c r="AI23" s="231"/>
      <c r="AJ23" s="231"/>
      <c r="AK23" s="231"/>
      <c r="AL23" s="231"/>
      <c r="AM23" s="231"/>
      <c r="AN23" s="231"/>
      <c r="AO23" s="29"/>
      <c r="AP23" s="29"/>
    </row>
    <row r="24" spans="1:42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9"/>
      <c r="AP24" s="29"/>
    </row>
    <row r="25" spans="1:42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9"/>
      <c r="AP25" s="29"/>
    </row>
    <row r="26" spans="1:42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9"/>
      <c r="AP26" s="29"/>
    </row>
    <row r="27" spans="1:42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9"/>
      <c r="AP27" s="29"/>
    </row>
    <row r="28" spans="1:42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</row>
    <row r="29" spans="1:42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1200" verticalDpi="1200" orientation="portrait" paperSize="9" scale="81" r:id="rId2"/>
  <colBreaks count="1" manualBreakCount="1">
    <brk id="15" max="1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27"/>
  <sheetViews>
    <sheetView showGridLines="0" showRowColHeaders="0" showOutlineSymbol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  <col min="31" max="31" width="2.7109375" style="0" customWidth="1"/>
  </cols>
  <sheetData>
    <row r="1" spans="1:67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</row>
    <row r="2" spans="1:67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</row>
    <row r="3" spans="1:67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</row>
    <row r="4" spans="1:67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</row>
    <row r="5" spans="1:67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</row>
    <row r="6" spans="1:67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</row>
    <row r="7" spans="1:67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</row>
    <row r="8" spans="1:67" ht="19.5" customHeight="1">
      <c r="A8" s="29"/>
      <c r="B8" s="49"/>
      <c r="C8" s="49"/>
      <c r="D8" s="225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1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06"/>
      <c r="AH8" s="57"/>
      <c r="AI8" s="57"/>
      <c r="AJ8" s="58"/>
      <c r="AK8" s="60"/>
      <c r="AL8" s="231"/>
      <c r="AM8" s="231"/>
      <c r="AN8" s="231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</row>
    <row r="9" spans="1:67" ht="15" customHeight="1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08"/>
      <c r="AH9" s="76"/>
      <c r="AI9" s="76"/>
      <c r="AJ9" s="77"/>
      <c r="AK9" s="79"/>
      <c r="AL9" s="231"/>
      <c r="AM9" s="231"/>
      <c r="AN9" s="231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</row>
    <row r="10" spans="1:67" ht="19.5" customHeight="1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2"/>
      <c r="AG10" s="208"/>
      <c r="AH10" s="77"/>
      <c r="AI10" s="77"/>
      <c r="AJ10" s="22"/>
      <c r="AK10" s="78"/>
      <c r="AL10" s="231"/>
      <c r="AM10" s="231"/>
      <c r="AN10" s="231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</row>
    <row r="11" spans="1:67" ht="12.75">
      <c r="A11" s="29"/>
      <c r="B11" s="157">
        <v>2</v>
      </c>
      <c r="C11" s="158" t="s">
        <v>41</v>
      </c>
      <c r="D11" s="159">
        <v>299618</v>
      </c>
      <c r="E11" s="210">
        <v>0.8529574127182884</v>
      </c>
      <c r="F11" s="159">
        <v>0</v>
      </c>
      <c r="G11" s="159">
        <v>19311.828274669748</v>
      </c>
      <c r="H11" s="159"/>
      <c r="I11" s="159"/>
      <c r="J11" s="159"/>
      <c r="K11" s="159">
        <v>145847</v>
      </c>
      <c r="L11" s="210">
        <v>48.6776495404148</v>
      </c>
      <c r="M11" s="159">
        <v>4386.119847</v>
      </c>
      <c r="N11" s="159"/>
      <c r="O11" s="159">
        <v>30073.43206922323</v>
      </c>
      <c r="P11" s="159"/>
      <c r="Q11" s="159">
        <v>272.35564</v>
      </c>
      <c r="R11" s="159"/>
      <c r="S11" s="159">
        <v>1867.4065287595906</v>
      </c>
      <c r="T11" s="159"/>
      <c r="U11" s="210">
        <v>4.631258874713595</v>
      </c>
      <c r="V11" s="159">
        <v>0</v>
      </c>
      <c r="W11" s="159">
        <v>153771</v>
      </c>
      <c r="X11" s="210">
        <v>51.32235045958521</v>
      </c>
      <c r="Y11" s="159">
        <v>1400.051517</v>
      </c>
      <c r="Z11" s="159"/>
      <c r="AA11" s="159">
        <v>9104.782546774099</v>
      </c>
      <c r="AB11" s="159"/>
      <c r="AC11" s="210">
        <v>-28.579593</v>
      </c>
      <c r="AD11" s="165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</row>
    <row r="12" spans="1:67" ht="12.75">
      <c r="A12" s="29"/>
      <c r="B12" s="226">
        <v>60</v>
      </c>
      <c r="C12" s="227" t="s">
        <v>100</v>
      </c>
      <c r="D12" s="228">
        <v>430474</v>
      </c>
      <c r="E12" s="229">
        <v>1.0832172939057578</v>
      </c>
      <c r="F12" s="228">
        <v>0</v>
      </c>
      <c r="G12" s="228">
        <v>22895.549022705203</v>
      </c>
      <c r="H12" s="228"/>
      <c r="I12" s="228"/>
      <c r="J12" s="228"/>
      <c r="K12" s="228">
        <v>252671</v>
      </c>
      <c r="L12" s="229">
        <v>58.69599557696864</v>
      </c>
      <c r="M12" s="228">
        <v>8172.502128</v>
      </c>
      <c r="N12" s="228"/>
      <c r="O12" s="228">
        <v>32344.440509595483</v>
      </c>
      <c r="P12" s="228"/>
      <c r="Q12" s="228">
        <v>575.336577</v>
      </c>
      <c r="R12" s="228"/>
      <c r="S12" s="228">
        <v>2277.018640841252</v>
      </c>
      <c r="T12" s="228"/>
      <c r="U12" s="229">
        <v>2.5614486559980008</v>
      </c>
      <c r="V12" s="228">
        <v>0</v>
      </c>
      <c r="W12" s="228">
        <v>177803</v>
      </c>
      <c r="X12" s="229">
        <v>41.30400442303135</v>
      </c>
      <c r="Y12" s="228">
        <v>1683.436442</v>
      </c>
      <c r="Z12" s="228"/>
      <c r="AA12" s="228">
        <v>9467.986715634719</v>
      </c>
      <c r="AB12" s="228"/>
      <c r="AC12" s="229">
        <v>-33.0138</v>
      </c>
      <c r="AD12" s="230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</row>
    <row r="13" spans="1:67" ht="12.75">
      <c r="A13" s="29"/>
      <c r="B13" s="175">
        <v>80</v>
      </c>
      <c r="C13" s="158" t="s">
        <v>120</v>
      </c>
      <c r="D13" s="159">
        <v>315813</v>
      </c>
      <c r="E13" s="210">
        <v>0.9087161987289476</v>
      </c>
      <c r="F13" s="159">
        <v>0</v>
      </c>
      <c r="G13" s="159">
        <v>19735.25943833851</v>
      </c>
      <c r="H13" s="159"/>
      <c r="I13" s="159"/>
      <c r="J13" s="159"/>
      <c r="K13" s="159">
        <v>159753</v>
      </c>
      <c r="L13" s="210">
        <v>50.584681441232625</v>
      </c>
      <c r="M13" s="159">
        <v>4834.179602</v>
      </c>
      <c r="N13" s="159"/>
      <c r="O13" s="159">
        <v>30260.336907601108</v>
      </c>
      <c r="P13" s="159"/>
      <c r="Q13" s="159">
        <v>310.083215</v>
      </c>
      <c r="R13" s="159"/>
      <c r="S13" s="159">
        <v>1941.0165380305848</v>
      </c>
      <c r="T13" s="159"/>
      <c r="U13" s="210">
        <v>2.83211014485184</v>
      </c>
      <c r="V13" s="159">
        <v>0</v>
      </c>
      <c r="W13" s="159">
        <v>156060</v>
      </c>
      <c r="X13" s="210">
        <v>49.415318558767375</v>
      </c>
      <c r="Y13" s="159">
        <v>1398.471887</v>
      </c>
      <c r="Z13" s="159"/>
      <c r="AA13" s="159">
        <v>8961.116794822505</v>
      </c>
      <c r="AB13" s="159"/>
      <c r="AC13" s="210">
        <v>-29.083757</v>
      </c>
      <c r="AD13" s="165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</row>
    <row r="14" spans="1:67" ht="13.5" thickBot="1">
      <c r="A14" s="29"/>
      <c r="B14" s="213" t="s">
        <v>152</v>
      </c>
      <c r="C14" s="214" t="s">
        <v>14</v>
      </c>
      <c r="D14" s="215">
        <v>1045905</v>
      </c>
      <c r="E14" s="216">
        <v>0.9644623009245941</v>
      </c>
      <c r="F14" s="215">
        <v>0</v>
      </c>
      <c r="G14" s="215">
        <v>20914.673343181264</v>
      </c>
      <c r="H14" s="215"/>
      <c r="I14" s="215"/>
      <c r="J14" s="215"/>
      <c r="K14" s="215">
        <v>558271</v>
      </c>
      <c r="L14" s="216">
        <v>53.376836328347224</v>
      </c>
      <c r="M14" s="215">
        <v>17392.801577</v>
      </c>
      <c r="N14" s="215"/>
      <c r="O14" s="215">
        <v>31154.764580284485</v>
      </c>
      <c r="P14" s="215"/>
      <c r="Q14" s="215">
        <v>1157.775432</v>
      </c>
      <c r="R14" s="215"/>
      <c r="S14" s="215">
        <v>2073.8591687549597</v>
      </c>
      <c r="T14" s="215"/>
      <c r="U14" s="216">
        <v>3.079087989594646</v>
      </c>
      <c r="V14" s="215">
        <v>0</v>
      </c>
      <c r="W14" s="215">
        <v>487634</v>
      </c>
      <c r="X14" s="216">
        <v>46.623163671652776</v>
      </c>
      <c r="Y14" s="215">
        <v>4481.959846</v>
      </c>
      <c r="Z14" s="215"/>
      <c r="AA14" s="215">
        <v>9191.237374752376</v>
      </c>
      <c r="AB14" s="215"/>
      <c r="AC14" s="216">
        <v>-90.67715000000001</v>
      </c>
      <c r="AD14" s="217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</row>
    <row r="15" spans="1:67" ht="12.75">
      <c r="A15" s="29"/>
      <c r="B15" s="244" t="s">
        <v>166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</row>
    <row r="16" spans="1:67" ht="12.75">
      <c r="A16" s="29"/>
      <c r="B16" s="179" t="s">
        <v>164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</row>
    <row r="17" spans="1:67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31"/>
      <c r="AF17" s="231"/>
      <c r="AG17" s="247"/>
      <c r="AH17" s="231"/>
      <c r="AI17" s="231"/>
      <c r="AJ17" s="231"/>
      <c r="AK17" s="231"/>
      <c r="AL17" s="231"/>
      <c r="AM17" s="231"/>
      <c r="AN17" s="231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</row>
    <row r="18" spans="1:67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</row>
    <row r="19" spans="1:67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</row>
    <row r="20" spans="1:67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</row>
    <row r="21" spans="1:67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</row>
    <row r="22" spans="1:67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</row>
    <row r="23" spans="1:67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31"/>
      <c r="AF23" s="231"/>
      <c r="AG23" s="247"/>
      <c r="AH23" s="231"/>
      <c r="AI23" s="231"/>
      <c r="AJ23" s="231"/>
      <c r="AK23" s="231"/>
      <c r="AL23" s="231"/>
      <c r="AM23" s="231"/>
      <c r="AN23" s="231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</row>
    <row r="24" spans="1:67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</row>
    <row r="25" spans="1:67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</row>
    <row r="26" spans="1:67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</row>
    <row r="27" spans="1:67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1200" verticalDpi="1200" orientation="portrait" paperSize="9" scale="73" r:id="rId2"/>
  <colBreaks count="1" manualBreakCount="1">
    <brk id="1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7"/>
  <sheetViews>
    <sheetView showGridLines="0" showRowColHeaders="0" showOutlineSymbol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</cols>
  <sheetData>
    <row r="1" spans="1:56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1:56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56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</row>
    <row r="5" spans="1:56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</row>
    <row r="6" spans="1:56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</row>
    <row r="7" spans="1:56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32"/>
      <c r="Q7" s="232"/>
      <c r="R7" s="232"/>
      <c r="S7" s="232"/>
      <c r="T7" s="232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</row>
    <row r="8" spans="1:56" ht="19.5" customHeight="1">
      <c r="A8" s="29"/>
      <c r="B8" s="49"/>
      <c r="C8" s="49"/>
      <c r="D8" s="225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1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9" spans="1:56" ht="15" customHeight="1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</row>
    <row r="10" spans="1:56" ht="19.5" customHeight="1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</row>
    <row r="11" spans="1:56" ht="12.75">
      <c r="A11" s="29"/>
      <c r="B11" s="226">
        <v>27</v>
      </c>
      <c r="C11" s="227" t="s">
        <v>68</v>
      </c>
      <c r="D11" s="228">
        <v>314682</v>
      </c>
      <c r="E11" s="229">
        <v>1.4000908689585838</v>
      </c>
      <c r="F11" s="228">
        <v>0</v>
      </c>
      <c r="G11" s="228">
        <v>22002.16283740411</v>
      </c>
      <c r="H11" s="228"/>
      <c r="I11" s="228"/>
      <c r="J11" s="228"/>
      <c r="K11" s="228">
        <v>179614</v>
      </c>
      <c r="L11" s="229">
        <v>57.077938998735235</v>
      </c>
      <c r="M11" s="228">
        <v>5645.300232</v>
      </c>
      <c r="N11" s="228"/>
      <c r="O11" s="228">
        <v>31430.179340140523</v>
      </c>
      <c r="P11" s="228"/>
      <c r="Q11" s="228">
        <v>365.53807</v>
      </c>
      <c r="R11" s="228"/>
      <c r="S11" s="228">
        <v>2035.131281525939</v>
      </c>
      <c r="T11" s="228"/>
      <c r="U11" s="229">
        <v>5.1286135203200205</v>
      </c>
      <c r="V11" s="228">
        <v>0</v>
      </c>
      <c r="W11" s="228">
        <v>135068</v>
      </c>
      <c r="X11" s="229">
        <v>42.922061001264765</v>
      </c>
      <c r="Y11" s="228">
        <v>1278.384374</v>
      </c>
      <c r="Z11" s="228"/>
      <c r="AA11" s="228">
        <v>9464.746453638167</v>
      </c>
      <c r="AB11" s="228"/>
      <c r="AC11" s="229">
        <v>-26.151694</v>
      </c>
      <c r="AD11" s="233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</row>
    <row r="12" spans="1:56" ht="12.75">
      <c r="A12" s="29"/>
      <c r="B12" s="175">
        <v>76</v>
      </c>
      <c r="C12" s="158" t="s">
        <v>116</v>
      </c>
      <c r="D12" s="159">
        <v>695097</v>
      </c>
      <c r="E12" s="210">
        <v>0.8038529252241303</v>
      </c>
      <c r="F12" s="159">
        <v>0</v>
      </c>
      <c r="G12" s="159">
        <v>21141.285498282974</v>
      </c>
      <c r="H12" s="159"/>
      <c r="I12" s="159"/>
      <c r="J12" s="159"/>
      <c r="K12" s="159">
        <v>377500</v>
      </c>
      <c r="L12" s="210">
        <v>54.30896694993649</v>
      </c>
      <c r="M12" s="159">
        <v>11797.794491</v>
      </c>
      <c r="N12" s="159"/>
      <c r="O12" s="159">
        <v>31252.435737748343</v>
      </c>
      <c r="P12" s="159"/>
      <c r="Q12" s="159">
        <v>779.486331</v>
      </c>
      <c r="R12" s="159"/>
      <c r="S12" s="159">
        <v>2064.8644529801322</v>
      </c>
      <c r="T12" s="159"/>
      <c r="U12" s="210">
        <v>3.3673127531716647</v>
      </c>
      <c r="V12" s="159">
        <v>0</v>
      </c>
      <c r="W12" s="159">
        <v>317597</v>
      </c>
      <c r="X12" s="210">
        <v>45.69103305006352</v>
      </c>
      <c r="Y12" s="159">
        <v>2897.449635</v>
      </c>
      <c r="Z12" s="159"/>
      <c r="AA12" s="159">
        <v>9123.038426055662</v>
      </c>
      <c r="AB12" s="159"/>
      <c r="AC12" s="210">
        <v>-56.347666</v>
      </c>
      <c r="AD12" s="234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56" ht="13.5" thickBot="1">
      <c r="A13" s="29"/>
      <c r="B13" s="220" t="s">
        <v>152</v>
      </c>
      <c r="C13" s="221" t="s">
        <v>15</v>
      </c>
      <c r="D13" s="222">
        <v>1009779</v>
      </c>
      <c r="E13" s="223">
        <v>0.9889077909492134</v>
      </c>
      <c r="F13" s="222">
        <v>0</v>
      </c>
      <c r="G13" s="222">
        <v>21409.564599778765</v>
      </c>
      <c r="H13" s="222"/>
      <c r="I13" s="222"/>
      <c r="J13" s="222"/>
      <c r="K13" s="222">
        <v>557114</v>
      </c>
      <c r="L13" s="223">
        <v>55.171874241789546</v>
      </c>
      <c r="M13" s="222">
        <v>17443.094723000002</v>
      </c>
      <c r="N13" s="222"/>
      <c r="O13" s="222">
        <v>31309.740417580604</v>
      </c>
      <c r="P13" s="222"/>
      <c r="Q13" s="222">
        <v>1145.024401</v>
      </c>
      <c r="R13" s="222"/>
      <c r="S13" s="222">
        <v>2055.278454678935</v>
      </c>
      <c r="T13" s="222"/>
      <c r="U13" s="223">
        <v>3.920987169103186</v>
      </c>
      <c r="V13" s="222">
        <v>0</v>
      </c>
      <c r="W13" s="222">
        <v>452665</v>
      </c>
      <c r="X13" s="223">
        <v>44.828125758210454</v>
      </c>
      <c r="Y13" s="222">
        <v>4175.834009</v>
      </c>
      <c r="Z13" s="222"/>
      <c r="AA13" s="222">
        <v>9224.998639170248</v>
      </c>
      <c r="AB13" s="222"/>
      <c r="AC13" s="223">
        <v>-82.49936</v>
      </c>
      <c r="AD13" s="235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 ht="12.75">
      <c r="A14" s="29"/>
      <c r="B14" s="244" t="s">
        <v>166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ht="12.75">
      <c r="A15" s="29"/>
      <c r="B15" s="179" t="s">
        <v>164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1:56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</row>
    <row r="19" spans="1:56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</row>
    <row r="20" spans="1:56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</row>
    <row r="21" spans="1:56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</row>
    <row r="22" spans="31:40" ht="12.75"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31:40" ht="12.75"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31:40" ht="12.75"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31:40" ht="12.75"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31:40" ht="12.75"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31:40" ht="12.75"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1200" verticalDpi="1200" orientation="portrait" paperSize="9" scale="81" r:id="rId2"/>
  <colBreaks count="1" manualBreakCount="1">
    <brk id="15" max="1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27"/>
  <sheetViews>
    <sheetView showGridLines="0" showRowColHeaders="0" showOutlineSymbol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</cols>
  <sheetData>
    <row r="1" spans="1:5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</row>
    <row r="3" spans="1:51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</row>
    <row r="4" spans="1:51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</row>
    <row r="5" spans="1:5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</row>
    <row r="6" spans="1:5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</row>
    <row r="7" spans="1:51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</row>
    <row r="8" spans="1:51" ht="19.5" customHeight="1">
      <c r="A8" s="29"/>
      <c r="B8" s="49"/>
      <c r="C8" s="49"/>
      <c r="D8" s="225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1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51" ht="15" customHeight="1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</row>
    <row r="10" spans="1:51" ht="19.5" customHeight="1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</row>
    <row r="11" spans="1:51" ht="12.75">
      <c r="A11" s="29"/>
      <c r="B11" s="174">
        <v>18</v>
      </c>
      <c r="C11" s="146" t="s">
        <v>56</v>
      </c>
      <c r="D11" s="167">
        <v>181979</v>
      </c>
      <c r="E11" s="209">
        <v>0.5975743236520028</v>
      </c>
      <c r="F11" s="167">
        <v>0</v>
      </c>
      <c r="G11" s="167">
        <v>20044.789343825385</v>
      </c>
      <c r="H11" s="167"/>
      <c r="I11" s="167"/>
      <c r="J11" s="167"/>
      <c r="K11" s="167">
        <v>96138</v>
      </c>
      <c r="L11" s="209">
        <v>52.82917259683809</v>
      </c>
      <c r="M11" s="167">
        <v>2859.015284</v>
      </c>
      <c r="N11" s="167"/>
      <c r="O11" s="167">
        <v>29738.659884749006</v>
      </c>
      <c r="P11" s="167"/>
      <c r="Q11" s="167">
        <v>168.124737</v>
      </c>
      <c r="R11" s="167"/>
      <c r="S11" s="167">
        <v>1748.7854646445735</v>
      </c>
      <c r="T11" s="167"/>
      <c r="U11" s="209">
        <v>0.7734369033955046</v>
      </c>
      <c r="V11" s="167">
        <v>0</v>
      </c>
      <c r="W11" s="167">
        <v>85841</v>
      </c>
      <c r="X11" s="209">
        <v>47.1708274031619</v>
      </c>
      <c r="Y11" s="167">
        <v>788.715436</v>
      </c>
      <c r="Z11" s="167"/>
      <c r="AA11" s="167">
        <v>9188.09701657716</v>
      </c>
      <c r="AB11" s="167"/>
      <c r="AC11" s="209">
        <v>-15.818693</v>
      </c>
      <c r="AD11" s="15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</row>
    <row r="12" spans="1:51" ht="12.75">
      <c r="A12" s="29"/>
      <c r="B12" s="175">
        <v>28</v>
      </c>
      <c r="C12" s="158" t="s">
        <v>69</v>
      </c>
      <c r="D12" s="159">
        <v>232301</v>
      </c>
      <c r="E12" s="210">
        <v>1.245184010041666</v>
      </c>
      <c r="F12" s="159">
        <v>0</v>
      </c>
      <c r="G12" s="159">
        <v>22761.5048794452</v>
      </c>
      <c r="H12" s="159"/>
      <c r="I12" s="159"/>
      <c r="J12" s="159"/>
      <c r="K12" s="159">
        <v>137082</v>
      </c>
      <c r="L12" s="210">
        <v>59.010507918605605</v>
      </c>
      <c r="M12" s="159">
        <v>4355.482203</v>
      </c>
      <c r="N12" s="159"/>
      <c r="O12" s="159">
        <v>31772.82358734188</v>
      </c>
      <c r="P12" s="159"/>
      <c r="Q12" s="159">
        <v>289.496006</v>
      </c>
      <c r="R12" s="159"/>
      <c r="S12" s="159">
        <v>2111.8455085277424</v>
      </c>
      <c r="T12" s="159"/>
      <c r="U12" s="210">
        <v>5.813069398138831</v>
      </c>
      <c r="V12" s="159">
        <v>0</v>
      </c>
      <c r="W12" s="159">
        <v>95219</v>
      </c>
      <c r="X12" s="210">
        <v>40.989492081394395</v>
      </c>
      <c r="Y12" s="159">
        <v>932.038142</v>
      </c>
      <c r="Z12" s="159"/>
      <c r="AA12" s="159">
        <v>9788.363057793087</v>
      </c>
      <c r="AB12" s="159"/>
      <c r="AC12" s="210">
        <v>-18.311448</v>
      </c>
      <c r="AD12" s="165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</row>
    <row r="13" spans="1:51" ht="12.75">
      <c r="A13" s="29"/>
      <c r="B13" s="174">
        <v>36</v>
      </c>
      <c r="C13" s="146" t="s">
        <v>77</v>
      </c>
      <c r="D13" s="167">
        <v>137194</v>
      </c>
      <c r="E13" s="209">
        <v>0.3430243188882794</v>
      </c>
      <c r="F13" s="167">
        <v>0</v>
      </c>
      <c r="G13" s="167">
        <v>18822.507500328004</v>
      </c>
      <c r="H13" s="167"/>
      <c r="I13" s="167"/>
      <c r="J13" s="167"/>
      <c r="K13" s="167">
        <v>67612</v>
      </c>
      <c r="L13" s="209">
        <v>49.28203857311544</v>
      </c>
      <c r="M13" s="167">
        <v>1930.664532</v>
      </c>
      <c r="N13" s="167"/>
      <c r="O13" s="167">
        <v>28555.057267940603</v>
      </c>
      <c r="P13" s="167"/>
      <c r="Q13" s="167">
        <v>111.257072</v>
      </c>
      <c r="R13" s="167"/>
      <c r="S13" s="167">
        <v>1645.5225699579955</v>
      </c>
      <c r="T13" s="167"/>
      <c r="U13" s="209">
        <v>5.179741627911192</v>
      </c>
      <c r="V13" s="167">
        <v>0</v>
      </c>
      <c r="W13" s="167">
        <v>69582</v>
      </c>
      <c r="X13" s="209">
        <v>50.717961426884564</v>
      </c>
      <c r="Y13" s="167">
        <v>651.670562</v>
      </c>
      <c r="Z13" s="167"/>
      <c r="AA13" s="167">
        <v>9365.504900692707</v>
      </c>
      <c r="AB13" s="167"/>
      <c r="AC13" s="209">
        <v>-13.224895</v>
      </c>
      <c r="AD13" s="15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</row>
    <row r="14" spans="1:51" ht="12.75">
      <c r="A14" s="29"/>
      <c r="B14" s="175">
        <v>37</v>
      </c>
      <c r="C14" s="158" t="s">
        <v>78</v>
      </c>
      <c r="D14" s="159">
        <v>322980</v>
      </c>
      <c r="E14" s="210">
        <v>1.0958466753683342</v>
      </c>
      <c r="F14" s="159">
        <v>0</v>
      </c>
      <c r="G14" s="159">
        <v>22074.78011331971</v>
      </c>
      <c r="H14" s="159"/>
      <c r="I14" s="159"/>
      <c r="J14" s="159"/>
      <c r="K14" s="159">
        <v>182492</v>
      </c>
      <c r="L14" s="210">
        <v>56.502569818564616</v>
      </c>
      <c r="M14" s="159">
        <v>5793.640662</v>
      </c>
      <c r="N14" s="159"/>
      <c r="O14" s="159">
        <v>31747.367895578984</v>
      </c>
      <c r="P14" s="159"/>
      <c r="Q14" s="159">
        <v>378.289551</v>
      </c>
      <c r="R14" s="159"/>
      <c r="S14" s="159">
        <v>2072.910324836157</v>
      </c>
      <c r="T14" s="159"/>
      <c r="U14" s="210">
        <v>0.621241799078939</v>
      </c>
      <c r="V14" s="159">
        <v>0</v>
      </c>
      <c r="W14" s="159">
        <v>140488</v>
      </c>
      <c r="X14" s="210">
        <v>43.497430181435384</v>
      </c>
      <c r="Y14" s="159">
        <v>1336.071819</v>
      </c>
      <c r="Z14" s="159"/>
      <c r="AA14" s="159">
        <v>9510.220225214965</v>
      </c>
      <c r="AB14" s="159"/>
      <c r="AC14" s="210">
        <v>-27.795093</v>
      </c>
      <c r="AD14" s="165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</row>
    <row r="15" spans="1:57" ht="12.75">
      <c r="A15" s="29"/>
      <c r="B15" s="226">
        <v>41</v>
      </c>
      <c r="C15" s="227" t="s">
        <v>82</v>
      </c>
      <c r="D15" s="228">
        <v>186832</v>
      </c>
      <c r="E15" s="229">
        <v>1.4376927420405683</v>
      </c>
      <c r="F15" s="228">
        <v>0</v>
      </c>
      <c r="G15" s="228">
        <v>21523.186445576775</v>
      </c>
      <c r="H15" s="228"/>
      <c r="I15" s="228"/>
      <c r="J15" s="228"/>
      <c r="K15" s="228">
        <v>103785</v>
      </c>
      <c r="L15" s="229">
        <v>55.54990579772202</v>
      </c>
      <c r="M15" s="228">
        <v>3207.287021</v>
      </c>
      <c r="N15" s="228"/>
      <c r="O15" s="228">
        <v>30903.18467023173</v>
      </c>
      <c r="P15" s="228"/>
      <c r="Q15" s="228">
        <v>198.092927</v>
      </c>
      <c r="R15" s="228"/>
      <c r="S15" s="228">
        <v>1908.6855229561113</v>
      </c>
      <c r="T15" s="228"/>
      <c r="U15" s="229">
        <v>6.766710735490171</v>
      </c>
      <c r="V15" s="228">
        <v>0</v>
      </c>
      <c r="W15" s="228">
        <v>83047</v>
      </c>
      <c r="X15" s="229">
        <v>44.45009420227798</v>
      </c>
      <c r="Y15" s="228">
        <v>813.932949</v>
      </c>
      <c r="Z15" s="228"/>
      <c r="AA15" s="228">
        <v>9800.87118137922</v>
      </c>
      <c r="AB15" s="228"/>
      <c r="AC15" s="229">
        <v>-16.469382</v>
      </c>
      <c r="AD15" s="230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1"/>
      <c r="BA15" s="21"/>
      <c r="BB15" s="21"/>
      <c r="BC15" s="21"/>
      <c r="BD15" s="21"/>
      <c r="BE15" s="21"/>
    </row>
    <row r="16" spans="1:51" ht="12.75">
      <c r="A16" s="29"/>
      <c r="B16" s="175">
        <v>45</v>
      </c>
      <c r="C16" s="158" t="s">
        <v>86</v>
      </c>
      <c r="D16" s="159">
        <v>361249</v>
      </c>
      <c r="E16" s="210">
        <v>1.1012722703280586</v>
      </c>
      <c r="F16" s="159">
        <v>0</v>
      </c>
      <c r="G16" s="159">
        <v>22998.076581526868</v>
      </c>
      <c r="H16" s="159"/>
      <c r="I16" s="159"/>
      <c r="J16" s="159"/>
      <c r="K16" s="159">
        <v>216795</v>
      </c>
      <c r="L16" s="210">
        <v>60.01262287231245</v>
      </c>
      <c r="M16" s="159">
        <v>6908.885224</v>
      </c>
      <c r="N16" s="159"/>
      <c r="O16" s="159">
        <v>31868.286740930373</v>
      </c>
      <c r="P16" s="159"/>
      <c r="Q16" s="159">
        <v>463.583328</v>
      </c>
      <c r="R16" s="159"/>
      <c r="S16" s="159">
        <v>2138.3487995571854</v>
      </c>
      <c r="T16" s="159"/>
      <c r="U16" s="210">
        <v>2.9203914603634096</v>
      </c>
      <c r="V16" s="159">
        <v>0</v>
      </c>
      <c r="W16" s="159">
        <v>144454</v>
      </c>
      <c r="X16" s="210">
        <v>39.98737712768755</v>
      </c>
      <c r="Y16" s="159">
        <v>1399.146943</v>
      </c>
      <c r="Z16" s="159"/>
      <c r="AA16" s="159">
        <v>9685.761162723082</v>
      </c>
      <c r="AB16" s="159"/>
      <c r="AC16" s="210">
        <v>-27.40573</v>
      </c>
      <c r="AD16" s="165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1:60" ht="13.5" thickBot="1">
      <c r="A17" s="29"/>
      <c r="B17" s="213" t="s">
        <v>152</v>
      </c>
      <c r="C17" s="214" t="s">
        <v>16</v>
      </c>
      <c r="D17" s="215">
        <v>1422535</v>
      </c>
      <c r="E17" s="216">
        <v>1.0291581797159748</v>
      </c>
      <c r="F17" s="215">
        <v>0</v>
      </c>
      <c r="G17" s="215">
        <v>21775.59833466312</v>
      </c>
      <c r="H17" s="215"/>
      <c r="I17" s="215"/>
      <c r="J17" s="215"/>
      <c r="K17" s="215">
        <v>803904</v>
      </c>
      <c r="L17" s="216">
        <v>56.51207175921857</v>
      </c>
      <c r="M17" s="215">
        <v>25054.974925999995</v>
      </c>
      <c r="N17" s="215"/>
      <c r="O17" s="215">
        <v>31166.6255249383</v>
      </c>
      <c r="P17" s="215"/>
      <c r="Q17" s="215">
        <v>1608.843621</v>
      </c>
      <c r="R17" s="215"/>
      <c r="S17" s="215">
        <v>2001.2882396405541</v>
      </c>
      <c r="T17" s="215"/>
      <c r="U17" s="216">
        <v>3.256823973254882</v>
      </c>
      <c r="V17" s="215">
        <v>0</v>
      </c>
      <c r="W17" s="215">
        <v>618631</v>
      </c>
      <c r="X17" s="216">
        <v>43.48792824078142</v>
      </c>
      <c r="Y17" s="215">
        <v>5921.575851</v>
      </c>
      <c r="Z17" s="215"/>
      <c r="AA17" s="215">
        <v>9572.064527965782</v>
      </c>
      <c r="AB17" s="215"/>
      <c r="AC17" s="216">
        <v>-119.025241</v>
      </c>
      <c r="AD17" s="217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1"/>
      <c r="BA17" s="21"/>
      <c r="BB17" s="21"/>
      <c r="BC17" s="21"/>
      <c r="BD17" s="21"/>
      <c r="BE17" s="21"/>
      <c r="BF17" s="21"/>
      <c r="BG17" s="21"/>
      <c r="BH17" s="21"/>
    </row>
    <row r="18" spans="1:51" ht="12.75">
      <c r="A18" s="29"/>
      <c r="B18" s="244" t="s">
        <v>166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</row>
    <row r="19" spans="1:51" ht="12.75">
      <c r="A19" s="29"/>
      <c r="B19" s="179" t="s">
        <v>164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</row>
    <row r="20" spans="1:51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</row>
    <row r="21" spans="1:51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</row>
    <row r="22" spans="1:51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</row>
    <row r="23" spans="1:51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</row>
    <row r="24" spans="1:51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</row>
    <row r="25" spans="31:40" ht="12.75"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31:40" ht="12.75"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31:40" ht="12.75"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1200" verticalDpi="1200" orientation="portrait" paperSize="9" scale="73" r:id="rId2"/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7"/>
  <sheetViews>
    <sheetView showGridLines="0" showRowColHeaders="0" showOutlineSymbol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</cols>
  <sheetData>
    <row r="1" spans="1:40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</row>
    <row r="2" spans="1:40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</row>
    <row r="3" spans="1:40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31"/>
      <c r="AM3" s="231"/>
      <c r="AN3" s="231"/>
    </row>
    <row r="4" spans="1:40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31"/>
      <c r="AM4" s="231"/>
      <c r="AN4" s="231"/>
    </row>
    <row r="5" spans="1:40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31"/>
      <c r="AM5" s="231"/>
      <c r="AN5" s="231"/>
    </row>
    <row r="6" spans="1:40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</row>
    <row r="7" spans="1:40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</row>
    <row r="8" spans="1:40" ht="19.5" customHeight="1">
      <c r="A8" s="29"/>
      <c r="B8" s="49"/>
      <c r="C8" s="49"/>
      <c r="D8" s="225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1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31"/>
      <c r="AH8" s="231"/>
      <c r="AI8" s="231"/>
      <c r="AJ8" s="231"/>
      <c r="AK8" s="231"/>
      <c r="AL8" s="231"/>
      <c r="AM8" s="231"/>
      <c r="AN8" s="231"/>
    </row>
    <row r="9" spans="1:40" ht="15" customHeight="1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31"/>
      <c r="AH9" s="231"/>
      <c r="AI9" s="231"/>
      <c r="AJ9" s="231"/>
      <c r="AK9" s="231"/>
      <c r="AL9" s="231"/>
      <c r="AM9" s="231"/>
      <c r="AN9" s="231"/>
    </row>
    <row r="10" spans="1:40" ht="19.5" customHeight="1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</row>
    <row r="11" spans="1:40" ht="12.75">
      <c r="A11" s="29"/>
      <c r="B11" s="175">
        <v>14</v>
      </c>
      <c r="C11" s="158" t="s">
        <v>52</v>
      </c>
      <c r="D11" s="159">
        <v>376535</v>
      </c>
      <c r="E11" s="210">
        <v>0.9152551457975987</v>
      </c>
      <c r="F11" s="159">
        <v>0</v>
      </c>
      <c r="G11" s="159">
        <v>21406.887388954547</v>
      </c>
      <c r="H11" s="159"/>
      <c r="I11" s="159"/>
      <c r="J11" s="159"/>
      <c r="K11" s="159">
        <v>202944</v>
      </c>
      <c r="L11" s="210">
        <v>53.897778426972266</v>
      </c>
      <c r="M11" s="159">
        <v>6427.643525</v>
      </c>
      <c r="N11" s="159"/>
      <c r="O11" s="159">
        <v>31672.0057010801</v>
      </c>
      <c r="P11" s="159"/>
      <c r="Q11" s="159">
        <v>430.213342</v>
      </c>
      <c r="R11" s="159"/>
      <c r="S11" s="159">
        <v>2119.862336408073</v>
      </c>
      <c r="T11" s="159"/>
      <c r="U11" s="210">
        <v>1.25028327046045</v>
      </c>
      <c r="V11" s="159">
        <v>0</v>
      </c>
      <c r="W11" s="159">
        <v>173591</v>
      </c>
      <c r="X11" s="210">
        <v>46.10222157302774</v>
      </c>
      <c r="Y11" s="159">
        <v>1632.798818</v>
      </c>
      <c r="Z11" s="159"/>
      <c r="AA11" s="159">
        <v>9406.010783969215</v>
      </c>
      <c r="AB11" s="159"/>
      <c r="AC11" s="210">
        <v>-34.632507</v>
      </c>
      <c r="AD11" s="165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</row>
    <row r="12" spans="1:40" ht="12.75">
      <c r="A12" s="29"/>
      <c r="B12" s="174">
        <v>50</v>
      </c>
      <c r="C12" s="146" t="s">
        <v>91</v>
      </c>
      <c r="D12" s="167">
        <v>276246</v>
      </c>
      <c r="E12" s="209">
        <v>1.1160444660812527</v>
      </c>
      <c r="F12" s="167">
        <v>0</v>
      </c>
      <c r="G12" s="167">
        <v>19839.52161117265</v>
      </c>
      <c r="H12" s="167"/>
      <c r="I12" s="167"/>
      <c r="J12" s="167"/>
      <c r="K12" s="167">
        <v>136646</v>
      </c>
      <c r="L12" s="209">
        <v>49.465331624711304</v>
      </c>
      <c r="M12" s="167">
        <v>4131.466707</v>
      </c>
      <c r="N12" s="167"/>
      <c r="O12" s="167">
        <v>30234.81629173192</v>
      </c>
      <c r="P12" s="167"/>
      <c r="Q12" s="167">
        <v>233.701031</v>
      </c>
      <c r="R12" s="167"/>
      <c r="S12" s="167">
        <v>1710.2661695183174</v>
      </c>
      <c r="T12" s="167"/>
      <c r="U12" s="209">
        <v>1.278560706856866</v>
      </c>
      <c r="V12" s="167">
        <v>0</v>
      </c>
      <c r="W12" s="167">
        <v>139600</v>
      </c>
      <c r="X12" s="209">
        <v>50.534668375288696</v>
      </c>
      <c r="Y12" s="167">
        <v>1349.12178</v>
      </c>
      <c r="Z12" s="167"/>
      <c r="AA12" s="167">
        <v>9664.196131805158</v>
      </c>
      <c r="AB12" s="167"/>
      <c r="AC12" s="209">
        <v>-28.573811</v>
      </c>
      <c r="AD12" s="15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</row>
    <row r="13" spans="1:40" ht="12.75">
      <c r="A13" s="29"/>
      <c r="B13" s="175">
        <v>61</v>
      </c>
      <c r="C13" s="158" t="s">
        <v>101</v>
      </c>
      <c r="D13" s="159">
        <v>164920</v>
      </c>
      <c r="E13" s="210">
        <v>0.7022043109238566</v>
      </c>
      <c r="F13" s="159">
        <v>0</v>
      </c>
      <c r="G13" s="159">
        <v>19130.275078826096</v>
      </c>
      <c r="H13" s="159"/>
      <c r="I13" s="159"/>
      <c r="J13" s="159"/>
      <c r="K13" s="159">
        <v>80737</v>
      </c>
      <c r="L13" s="210">
        <v>48.95525103080281</v>
      </c>
      <c r="M13" s="159">
        <v>2357.637546</v>
      </c>
      <c r="N13" s="159"/>
      <c r="O13" s="159">
        <v>29201.450958048972</v>
      </c>
      <c r="P13" s="159"/>
      <c r="Q13" s="159">
        <v>128.334475</v>
      </c>
      <c r="R13" s="159"/>
      <c r="S13" s="159">
        <v>1589.5373248944102</v>
      </c>
      <c r="T13" s="159"/>
      <c r="U13" s="210">
        <v>-3.6212127292777465</v>
      </c>
      <c r="V13" s="159">
        <v>0</v>
      </c>
      <c r="W13" s="159">
        <v>84183</v>
      </c>
      <c r="X13" s="210">
        <v>51.04474896919719</v>
      </c>
      <c r="Y13" s="159">
        <v>797.32742</v>
      </c>
      <c r="Z13" s="159"/>
      <c r="AA13" s="159">
        <v>9471.359062993715</v>
      </c>
      <c r="AB13" s="159"/>
      <c r="AC13" s="210">
        <v>-17.217024</v>
      </c>
      <c r="AD13" s="165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</row>
    <row r="14" spans="1:40" ht="13.5" thickBot="1">
      <c r="A14" s="29"/>
      <c r="B14" s="220" t="s">
        <v>152</v>
      </c>
      <c r="C14" s="221" t="s">
        <v>17</v>
      </c>
      <c r="D14" s="222">
        <v>817701</v>
      </c>
      <c r="E14" s="223">
        <v>0.9398990478800426</v>
      </c>
      <c r="F14" s="222">
        <v>0</v>
      </c>
      <c r="G14" s="222">
        <v>20418.216189047096</v>
      </c>
      <c r="H14" s="222"/>
      <c r="I14" s="222"/>
      <c r="J14" s="222"/>
      <c r="K14" s="222">
        <v>420327</v>
      </c>
      <c r="L14" s="223">
        <v>51.40350812827672</v>
      </c>
      <c r="M14" s="222">
        <v>12916.747777999999</v>
      </c>
      <c r="N14" s="222"/>
      <c r="O14" s="222">
        <v>30730.235692686885</v>
      </c>
      <c r="P14" s="222"/>
      <c r="Q14" s="222">
        <v>792.2488480000001</v>
      </c>
      <c r="R14" s="222"/>
      <c r="S14" s="222">
        <v>1884.839298926788</v>
      </c>
      <c r="T14" s="222"/>
      <c r="U14" s="223">
        <v>0.43056231121604055</v>
      </c>
      <c r="V14" s="222">
        <v>0</v>
      </c>
      <c r="W14" s="222">
        <v>397374</v>
      </c>
      <c r="X14" s="223">
        <v>48.59649187172329</v>
      </c>
      <c r="Y14" s="222">
        <v>3779.248018</v>
      </c>
      <c r="Z14" s="222"/>
      <c r="AA14" s="222">
        <v>9510.55685072501</v>
      </c>
      <c r="AB14" s="222"/>
      <c r="AC14" s="223">
        <v>-80.42334199999999</v>
      </c>
      <c r="AD14" s="236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</row>
    <row r="15" spans="1:40" ht="12.75">
      <c r="A15" s="29"/>
      <c r="B15" s="244" t="s">
        <v>166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</row>
    <row r="16" spans="1:40" ht="12.75">
      <c r="A16" s="29"/>
      <c r="B16" s="179" t="s">
        <v>164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</row>
    <row r="17" spans="1:40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</row>
    <row r="18" spans="1:40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</row>
    <row r="19" spans="1:40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</row>
    <row r="20" spans="1:40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</row>
    <row r="21" spans="31:40" ht="12.75"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31:40" ht="12.75"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31:40" ht="12.75"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31:40" ht="12.75"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31:40" ht="12.75"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31:40" ht="12.75"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31:40" ht="12.75"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600" verticalDpi="600" orientation="portrait" paperSize="9" scale="74" r:id="rId2"/>
  <colBreaks count="1" manualBreakCount="1">
    <brk id="1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27"/>
  <sheetViews>
    <sheetView showGridLines="0" showRowColHeaders="0" showOutlineSymbol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</cols>
  <sheetData>
    <row r="1" spans="1:66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</row>
    <row r="2" spans="1:66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</row>
    <row r="3" spans="1:66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66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66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66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ht="19.5" customHeight="1">
      <c r="A8" s="29"/>
      <c r="B8" s="49"/>
      <c r="C8" s="49"/>
      <c r="D8" s="225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1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ht="15" customHeight="1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ht="19.5" customHeight="1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6" ht="12.75">
      <c r="A11" s="29"/>
      <c r="B11" s="174">
        <v>21</v>
      </c>
      <c r="C11" s="146" t="s">
        <v>62</v>
      </c>
      <c r="D11" s="167">
        <v>289319</v>
      </c>
      <c r="E11" s="209">
        <v>0.8470174875997337</v>
      </c>
      <c r="F11" s="167">
        <v>0</v>
      </c>
      <c r="G11" s="167">
        <v>22927.011506330382</v>
      </c>
      <c r="H11" s="167"/>
      <c r="I11" s="167"/>
      <c r="J11" s="167"/>
      <c r="K11" s="167">
        <v>170387</v>
      </c>
      <c r="L11" s="209">
        <v>58.8924336113425</v>
      </c>
      <c r="M11" s="167">
        <v>5488.677876</v>
      </c>
      <c r="N11" s="167"/>
      <c r="O11" s="167">
        <v>32213.00848069395</v>
      </c>
      <c r="P11" s="167"/>
      <c r="Q11" s="167">
        <v>383.392372</v>
      </c>
      <c r="R11" s="167"/>
      <c r="S11" s="167">
        <v>2250.12689935265</v>
      </c>
      <c r="T11" s="167"/>
      <c r="U11" s="209">
        <v>1.1085058872467182</v>
      </c>
      <c r="V11" s="167">
        <v>0</v>
      </c>
      <c r="W11" s="167">
        <v>118932</v>
      </c>
      <c r="X11" s="209">
        <v>41.1075663886575</v>
      </c>
      <c r="Y11" s="167">
        <v>1144.542166</v>
      </c>
      <c r="Z11" s="167"/>
      <c r="AA11" s="167">
        <v>9623.500538122626</v>
      </c>
      <c r="AB11" s="167"/>
      <c r="AC11" s="209">
        <v>-23.943196</v>
      </c>
      <c r="AD11" s="15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ht="12.75">
      <c r="A12" s="29"/>
      <c r="B12" s="175">
        <v>58</v>
      </c>
      <c r="C12" s="158" t="s">
        <v>99</v>
      </c>
      <c r="D12" s="159">
        <v>131414</v>
      </c>
      <c r="E12" s="210">
        <v>0.3198595366235353</v>
      </c>
      <c r="F12" s="159">
        <v>0</v>
      </c>
      <c r="G12" s="159">
        <v>19072.56019145601</v>
      </c>
      <c r="H12" s="159"/>
      <c r="I12" s="159"/>
      <c r="J12" s="159"/>
      <c r="K12" s="159">
        <v>65814</v>
      </c>
      <c r="L12" s="210">
        <v>50.08142207070784</v>
      </c>
      <c r="M12" s="159">
        <v>1905.449982</v>
      </c>
      <c r="N12" s="159"/>
      <c r="O12" s="159">
        <v>28952.046403500775</v>
      </c>
      <c r="P12" s="159"/>
      <c r="Q12" s="159">
        <v>111.678703</v>
      </c>
      <c r="R12" s="159"/>
      <c r="S12" s="159">
        <v>1696.8836873613516</v>
      </c>
      <c r="T12" s="159"/>
      <c r="U12" s="210">
        <v>6.137044500351029</v>
      </c>
      <c r="V12" s="159">
        <v>0</v>
      </c>
      <c r="W12" s="159">
        <v>65600</v>
      </c>
      <c r="X12" s="210">
        <v>49.91857792929216</v>
      </c>
      <c r="Y12" s="159">
        <v>600.951443</v>
      </c>
      <c r="Z12" s="159"/>
      <c r="AA12" s="159">
        <v>9160.845167682926</v>
      </c>
      <c r="AB12" s="159"/>
      <c r="AC12" s="210">
        <v>-11.729224</v>
      </c>
      <c r="AD12" s="165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ht="12.75">
      <c r="A13" s="29"/>
      <c r="B13" s="174">
        <v>71</v>
      </c>
      <c r="C13" s="146" t="s">
        <v>111</v>
      </c>
      <c r="D13" s="167">
        <v>313413</v>
      </c>
      <c r="E13" s="209">
        <v>0.7221225969418252</v>
      </c>
      <c r="F13" s="167">
        <v>0</v>
      </c>
      <c r="G13" s="167">
        <v>20219.900237067384</v>
      </c>
      <c r="H13" s="167"/>
      <c r="I13" s="167"/>
      <c r="J13" s="167"/>
      <c r="K13" s="167">
        <v>163741</v>
      </c>
      <c r="L13" s="209">
        <v>52.24448251986995</v>
      </c>
      <c r="M13" s="167">
        <v>4874.715356</v>
      </c>
      <c r="N13" s="167"/>
      <c r="O13" s="167">
        <v>29770.890345118205</v>
      </c>
      <c r="P13" s="167"/>
      <c r="Q13" s="167">
        <v>286.155906</v>
      </c>
      <c r="R13" s="167"/>
      <c r="S13" s="167">
        <v>1747.6130352202563</v>
      </c>
      <c r="T13" s="167"/>
      <c r="U13" s="209">
        <v>2.3552638000186077</v>
      </c>
      <c r="V13" s="167">
        <v>0</v>
      </c>
      <c r="W13" s="167">
        <v>149672</v>
      </c>
      <c r="X13" s="209">
        <v>47.75551748013005</v>
      </c>
      <c r="Y13" s="167">
        <v>1462.464237</v>
      </c>
      <c r="Z13" s="167"/>
      <c r="AA13" s="167">
        <v>9771.12777941098</v>
      </c>
      <c r="AB13" s="167"/>
      <c r="AC13" s="209">
        <v>-28.565971</v>
      </c>
      <c r="AD13" s="15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66" ht="12.75">
      <c r="A14" s="29"/>
      <c r="B14" s="175">
        <v>89</v>
      </c>
      <c r="C14" s="158" t="s">
        <v>129</v>
      </c>
      <c r="D14" s="159">
        <v>197268</v>
      </c>
      <c r="E14" s="210">
        <v>0.7646689244065771</v>
      </c>
      <c r="F14" s="159">
        <v>0</v>
      </c>
      <c r="G14" s="159">
        <v>20514.474587870307</v>
      </c>
      <c r="H14" s="159"/>
      <c r="I14" s="159"/>
      <c r="J14" s="159"/>
      <c r="K14" s="159">
        <v>106154</v>
      </c>
      <c r="L14" s="210">
        <v>53.81207291603302</v>
      </c>
      <c r="M14" s="159">
        <v>3185.966257</v>
      </c>
      <c r="N14" s="159"/>
      <c r="O14" s="159">
        <v>30012.68211277955</v>
      </c>
      <c r="P14" s="159"/>
      <c r="Q14" s="159">
        <v>202.389708</v>
      </c>
      <c r="R14" s="159"/>
      <c r="S14" s="159">
        <v>1906.5669499029711</v>
      </c>
      <c r="T14" s="159"/>
      <c r="U14" s="210">
        <v>1.1454023014244443</v>
      </c>
      <c r="V14" s="159">
        <v>0</v>
      </c>
      <c r="W14" s="159">
        <v>91114</v>
      </c>
      <c r="X14" s="210">
        <v>46.18792708396699</v>
      </c>
      <c r="Y14" s="159">
        <v>860.883116</v>
      </c>
      <c r="Z14" s="159"/>
      <c r="AA14" s="159">
        <v>9448.417542858397</v>
      </c>
      <c r="AB14" s="159"/>
      <c r="AC14" s="210">
        <v>-17.438236</v>
      </c>
      <c r="AD14" s="165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</row>
    <row r="15" spans="1:66" ht="13.5" thickBot="1">
      <c r="A15" s="29"/>
      <c r="B15" s="213" t="s">
        <v>152</v>
      </c>
      <c r="C15" s="214" t="s">
        <v>18</v>
      </c>
      <c r="D15" s="215">
        <v>931414</v>
      </c>
      <c r="E15" s="216">
        <v>0.7128947115171477</v>
      </c>
      <c r="F15" s="215">
        <v>0</v>
      </c>
      <c r="G15" s="215">
        <v>20961.302313471777</v>
      </c>
      <c r="H15" s="215"/>
      <c r="I15" s="215"/>
      <c r="J15" s="215"/>
      <c r="K15" s="215">
        <v>506096</v>
      </c>
      <c r="L15" s="216">
        <v>54.33631016926952</v>
      </c>
      <c r="M15" s="215">
        <v>15454.809471</v>
      </c>
      <c r="N15" s="215"/>
      <c r="O15" s="215">
        <v>30537.308081865893</v>
      </c>
      <c r="P15" s="215"/>
      <c r="Q15" s="215">
        <v>983.6166890000001</v>
      </c>
      <c r="R15" s="215"/>
      <c r="S15" s="215">
        <v>1943.537765562265</v>
      </c>
      <c r="T15" s="215"/>
      <c r="U15" s="216">
        <v>2.04044569916289</v>
      </c>
      <c r="V15" s="215">
        <v>0</v>
      </c>
      <c r="W15" s="215">
        <v>425318</v>
      </c>
      <c r="X15" s="216">
        <v>45.66368983073048</v>
      </c>
      <c r="Y15" s="215">
        <v>4068.840962</v>
      </c>
      <c r="Z15" s="215"/>
      <c r="AA15" s="215">
        <v>9566.585383172122</v>
      </c>
      <c r="AB15" s="215"/>
      <c r="AC15" s="216">
        <v>-81.67662700000001</v>
      </c>
      <c r="AD15" s="217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ht="12.75">
      <c r="A16" s="29"/>
      <c r="B16" s="244" t="s">
        <v>166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ht="12.75">
      <c r="A17" s="29"/>
      <c r="B17" s="179" t="s">
        <v>164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31:40" ht="12.75"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31:40" ht="12.75"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31:40" ht="12.75"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31:40" ht="12.75"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31:40" ht="12.75"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31:40" ht="12.75"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1200" verticalDpi="1200" orientation="portrait" paperSize="9" scale="73" r:id="rId2"/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Q25"/>
  <sheetViews>
    <sheetView showGridLines="0" showRowColHeaders="0" workbookViewId="0" topLeftCell="A1">
      <selection activeCell="A3" sqref="A3"/>
    </sheetView>
  </sheetViews>
  <sheetFormatPr defaultColWidth="11.421875" defaultRowHeight="12.75"/>
  <cols>
    <col min="2" max="2" width="5.140625" style="0" customWidth="1"/>
    <col min="3" max="3" width="31.00390625" style="0" customWidth="1"/>
    <col min="4" max="4" width="8.8515625" style="0" customWidth="1"/>
    <col min="5" max="5" width="10.57421875" style="0" customWidth="1"/>
    <col min="6" max="6" width="0.71875" style="0" customWidth="1"/>
    <col min="7" max="7" width="8.8515625" style="0" customWidth="1"/>
    <col min="8" max="8" width="3.00390625" style="0" customWidth="1"/>
    <col min="9" max="9" width="1.28515625" style="0" customWidth="1"/>
    <col min="10" max="10" width="2.7109375" style="0" customWidth="1"/>
    <col min="11" max="11" width="8.8515625" style="0" customWidth="1"/>
    <col min="12" max="12" width="7.421875" style="0" customWidth="1"/>
    <col min="13" max="13" width="8.421875" style="0" customWidth="1"/>
    <col min="14" max="14" width="2.00390625" style="0" customWidth="1"/>
    <col min="15" max="15" width="8.421875" style="0" customWidth="1"/>
    <col min="16" max="16" width="2.57421875" style="0" customWidth="1"/>
    <col min="17" max="17" width="8.421875" style="0" customWidth="1"/>
    <col min="18" max="18" width="2.28125" style="0" customWidth="1"/>
    <col min="19" max="19" width="8.421875" style="0" customWidth="1"/>
    <col min="20" max="20" width="2.28125" style="0" customWidth="1"/>
    <col min="21" max="21" width="7.28125" style="0" customWidth="1"/>
    <col min="22" max="22" width="0.85546875" style="0" customWidth="1"/>
    <col min="23" max="23" width="8.7109375" style="0" customWidth="1"/>
    <col min="24" max="24" width="8.00390625" style="0" customWidth="1"/>
    <col min="25" max="25" width="7.7109375" style="0" customWidth="1"/>
    <col min="26" max="26" width="2.28125" style="0" customWidth="1"/>
    <col min="27" max="27" width="7.7109375" style="0" customWidth="1"/>
    <col min="28" max="28" width="2.28125" style="0" customWidth="1"/>
    <col min="29" max="29" width="8.00390625" style="0" customWidth="1"/>
    <col min="30" max="30" width="1.57421875" style="0" customWidth="1"/>
  </cols>
  <sheetData>
    <row r="1" spans="1:69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</row>
    <row r="2" spans="1:69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</row>
    <row r="3" spans="1:69" ht="12.75">
      <c r="A3" s="20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</row>
    <row r="4" spans="1:69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</row>
    <row r="5" spans="1:69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</row>
    <row r="6" spans="1:69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</row>
    <row r="7" spans="1:69" ht="13.5" thickBot="1">
      <c r="A7" s="29"/>
      <c r="B7" s="205" t="s">
        <v>168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</row>
    <row r="8" spans="1:69" ht="19.5" customHeight="1">
      <c r="A8" s="29"/>
      <c r="B8" s="49"/>
      <c r="C8" s="49"/>
      <c r="D8" s="225" t="s">
        <v>161</v>
      </c>
      <c r="E8" s="50"/>
      <c r="F8" s="51"/>
      <c r="G8" s="50"/>
      <c r="H8" s="50"/>
      <c r="I8" s="50"/>
      <c r="J8" s="52"/>
      <c r="K8" s="49" t="s">
        <v>162</v>
      </c>
      <c r="L8" s="53"/>
      <c r="M8" s="51"/>
      <c r="N8" s="51"/>
      <c r="O8" s="54"/>
      <c r="P8" s="52"/>
      <c r="Q8" s="49" t="s">
        <v>162</v>
      </c>
      <c r="R8" s="51"/>
      <c r="S8" s="54"/>
      <c r="T8" s="54"/>
      <c r="U8" s="53"/>
      <c r="V8" s="55"/>
      <c r="W8" s="49" t="s">
        <v>163</v>
      </c>
      <c r="X8" s="53"/>
      <c r="Y8" s="51"/>
      <c r="Z8" s="51"/>
      <c r="AA8" s="51"/>
      <c r="AB8" s="51"/>
      <c r="AC8" s="51"/>
      <c r="AD8" s="49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</row>
    <row r="9" spans="1:69" ht="15" customHeight="1">
      <c r="A9" s="29"/>
      <c r="B9" s="61"/>
      <c r="C9" s="207" t="s">
        <v>154</v>
      </c>
      <c r="D9" s="63" t="s">
        <v>1</v>
      </c>
      <c r="E9" s="63" t="s">
        <v>2</v>
      </c>
      <c r="F9" s="63"/>
      <c r="G9" s="63" t="s">
        <v>3</v>
      </c>
      <c r="H9" s="63"/>
      <c r="I9" s="63"/>
      <c r="J9" s="156"/>
      <c r="K9" s="63" t="s">
        <v>1</v>
      </c>
      <c r="L9" s="66" t="s">
        <v>4</v>
      </c>
      <c r="M9" s="67" t="s">
        <v>151</v>
      </c>
      <c r="N9" s="67"/>
      <c r="O9" s="68"/>
      <c r="P9" s="69"/>
      <c r="Q9" s="70" t="s">
        <v>5</v>
      </c>
      <c r="R9" s="70"/>
      <c r="S9" s="71"/>
      <c r="T9" s="71"/>
      <c r="U9" s="72"/>
      <c r="V9" s="73"/>
      <c r="W9" s="63" t="s">
        <v>1</v>
      </c>
      <c r="X9" s="66" t="s">
        <v>4</v>
      </c>
      <c r="Y9" s="67" t="s">
        <v>151</v>
      </c>
      <c r="Z9" s="70"/>
      <c r="AA9" s="70"/>
      <c r="AB9" s="74"/>
      <c r="AC9" s="70" t="s">
        <v>6</v>
      </c>
      <c r="AD9" s="75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</row>
    <row r="10" spans="1:69" ht="19.5" customHeight="1">
      <c r="A10" s="29"/>
      <c r="B10" s="80"/>
      <c r="C10" s="81"/>
      <c r="D10" s="82" t="s">
        <v>159</v>
      </c>
      <c r="E10" s="82" t="s">
        <v>7</v>
      </c>
      <c r="F10" s="82"/>
      <c r="G10" s="82" t="s">
        <v>150</v>
      </c>
      <c r="H10" s="82"/>
      <c r="I10" s="82"/>
      <c r="J10" s="82"/>
      <c r="K10" s="82" t="s">
        <v>159</v>
      </c>
      <c r="L10" s="84" t="s">
        <v>8</v>
      </c>
      <c r="M10" s="85" t="s">
        <v>9</v>
      </c>
      <c r="N10" s="83"/>
      <c r="O10" s="86" t="s">
        <v>10</v>
      </c>
      <c r="P10" s="83"/>
      <c r="Q10" s="83" t="s">
        <v>9</v>
      </c>
      <c r="R10" s="83"/>
      <c r="S10" s="86" t="s">
        <v>10</v>
      </c>
      <c r="T10" s="86"/>
      <c r="U10" s="87" t="s">
        <v>11</v>
      </c>
      <c r="V10" s="87"/>
      <c r="W10" s="82" t="s">
        <v>159</v>
      </c>
      <c r="X10" s="84" t="s">
        <v>8</v>
      </c>
      <c r="Y10" s="83" t="s">
        <v>9</v>
      </c>
      <c r="Z10" s="83"/>
      <c r="AA10" s="86" t="s">
        <v>10</v>
      </c>
      <c r="AB10" s="86"/>
      <c r="AC10" s="83" t="s">
        <v>9</v>
      </c>
      <c r="AD10" s="80"/>
      <c r="AE10" s="231"/>
      <c r="AF10" s="245"/>
      <c r="AG10" s="231"/>
      <c r="AH10" s="231"/>
      <c r="AI10" s="231"/>
      <c r="AJ10" s="245"/>
      <c r="AK10" s="231"/>
      <c r="AL10" s="231"/>
      <c r="AM10" s="231"/>
      <c r="AN10" s="231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</row>
    <row r="11" spans="1:69" ht="12.75">
      <c r="A11" s="29"/>
      <c r="B11" s="174">
        <v>59</v>
      </c>
      <c r="C11" s="146" t="s">
        <v>157</v>
      </c>
      <c r="D11" s="167">
        <v>1384283</v>
      </c>
      <c r="E11" s="209">
        <v>0.9</v>
      </c>
      <c r="F11" s="168"/>
      <c r="G11" s="167">
        <v>20150.092622679036</v>
      </c>
      <c r="H11" s="167"/>
      <c r="I11" s="169"/>
      <c r="J11" s="167"/>
      <c r="K11" s="167">
        <v>682193</v>
      </c>
      <c r="L11" s="211">
        <v>49.28132470022387</v>
      </c>
      <c r="M11" s="167">
        <v>21615.593327000002</v>
      </c>
      <c r="N11" s="167"/>
      <c r="O11" s="171">
        <v>31685.451663971933</v>
      </c>
      <c r="P11" s="170"/>
      <c r="Q11" s="167">
        <v>1453.2633130000002</v>
      </c>
      <c r="R11" s="167"/>
      <c r="S11" s="171">
        <v>2130.2817721671145</v>
      </c>
      <c r="T11" s="171"/>
      <c r="U11" s="212">
        <v>3.4168279173364775</v>
      </c>
      <c r="V11" s="168"/>
      <c r="W11" s="167">
        <v>702090</v>
      </c>
      <c r="X11" s="211">
        <v>50.71867529977613</v>
      </c>
      <c r="Y11" s="167">
        <v>6277.837339000001</v>
      </c>
      <c r="Z11" s="167"/>
      <c r="AA11" s="171">
        <v>8941.641867851702</v>
      </c>
      <c r="AB11" s="171"/>
      <c r="AC11" s="209">
        <v>-122.86407399999999</v>
      </c>
      <c r="AD11" s="151"/>
      <c r="AE11" s="231"/>
      <c r="AF11" s="248"/>
      <c r="AG11" s="247"/>
      <c r="AH11" s="231"/>
      <c r="AI11" s="231"/>
      <c r="AJ11" s="231"/>
      <c r="AK11" s="231"/>
      <c r="AL11" s="231"/>
      <c r="AM11" s="231"/>
      <c r="AN11" s="231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</row>
    <row r="12" spans="1:69" ht="12.75">
      <c r="A12" s="29"/>
      <c r="B12" s="175">
        <v>62</v>
      </c>
      <c r="C12" s="158" t="s">
        <v>102</v>
      </c>
      <c r="D12" s="159">
        <v>792270</v>
      </c>
      <c r="E12" s="210">
        <v>1.0598741519029646</v>
      </c>
      <c r="F12" s="159">
        <v>0</v>
      </c>
      <c r="G12" s="159">
        <v>18452.802909361708</v>
      </c>
      <c r="H12" s="159"/>
      <c r="I12" s="159"/>
      <c r="J12" s="159"/>
      <c r="K12" s="159">
        <v>358645</v>
      </c>
      <c r="L12" s="210">
        <v>45.26802731392076</v>
      </c>
      <c r="M12" s="159">
        <v>10692.145858</v>
      </c>
      <c r="N12" s="159"/>
      <c r="O12" s="159">
        <v>29812.61653724435</v>
      </c>
      <c r="P12" s="159"/>
      <c r="Q12" s="159">
        <v>643.91648</v>
      </c>
      <c r="R12" s="159"/>
      <c r="S12" s="159">
        <v>1795.4146300659427</v>
      </c>
      <c r="T12" s="159"/>
      <c r="U12" s="210">
        <v>3.3854873800944096</v>
      </c>
      <c r="V12" s="159">
        <v>0</v>
      </c>
      <c r="W12" s="159">
        <v>433625</v>
      </c>
      <c r="X12" s="210">
        <v>54.731972686079246</v>
      </c>
      <c r="Y12" s="159">
        <v>3927.456303</v>
      </c>
      <c r="Z12" s="159"/>
      <c r="AA12" s="159">
        <v>9057.26446353416</v>
      </c>
      <c r="AB12" s="159"/>
      <c r="AC12" s="210">
        <v>-77.066437</v>
      </c>
      <c r="AD12" s="165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</row>
    <row r="13" spans="1:69" ht="13.5" thickBot="1">
      <c r="A13" s="29"/>
      <c r="B13" s="220" t="s">
        <v>152</v>
      </c>
      <c r="C13" s="221" t="s">
        <v>19</v>
      </c>
      <c r="D13" s="222">
        <v>2176553</v>
      </c>
      <c r="E13" s="223">
        <v>0.9377030356628591</v>
      </c>
      <c r="F13" s="222">
        <v>0</v>
      </c>
      <c r="G13" s="222">
        <v>19532.27549570353</v>
      </c>
      <c r="H13" s="222"/>
      <c r="I13" s="222"/>
      <c r="J13" s="222"/>
      <c r="K13" s="222">
        <v>1040838</v>
      </c>
      <c r="L13" s="223">
        <v>47.82047577063366</v>
      </c>
      <c r="M13" s="222">
        <v>32307.739185000002</v>
      </c>
      <c r="N13" s="222"/>
      <c r="O13" s="222">
        <v>31040.122655975283</v>
      </c>
      <c r="P13" s="222"/>
      <c r="Q13" s="222">
        <v>2097.1797930000002</v>
      </c>
      <c r="R13" s="222"/>
      <c r="S13" s="222">
        <v>2014.8954909409533</v>
      </c>
      <c r="T13" s="222"/>
      <c r="U13" s="223">
        <v>3.387704907545588</v>
      </c>
      <c r="V13" s="222">
        <v>0</v>
      </c>
      <c r="W13" s="222">
        <v>1135715</v>
      </c>
      <c r="X13" s="223">
        <v>52.17952422936635</v>
      </c>
      <c r="Y13" s="222">
        <v>10205.293642</v>
      </c>
      <c r="Z13" s="222"/>
      <c r="AA13" s="222">
        <v>8985.787492460697</v>
      </c>
      <c r="AB13" s="222"/>
      <c r="AC13" s="223">
        <v>-199.93051099999997</v>
      </c>
      <c r="AD13" s="236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</row>
    <row r="14" spans="1:69" ht="12.75">
      <c r="A14" s="29"/>
      <c r="B14" s="244" t="s">
        <v>166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</row>
    <row r="15" spans="1:69" ht="12.75">
      <c r="A15" s="29"/>
      <c r="B15" s="179" t="s">
        <v>164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</row>
    <row r="16" spans="1:69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</row>
    <row r="17" spans="1:69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</row>
    <row r="18" spans="1:69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</row>
    <row r="19" spans="1:69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</row>
    <row r="20" spans="31:40" ht="12.75"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31:40" ht="12.75"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31:40" ht="12.75"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31:40" ht="12.75"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31:40" ht="12.75"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31:40" ht="12.75"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</sheetData>
  <hyperlinks>
    <hyperlink ref="A3" location="'Tableau 210'!A1" display="Retour"/>
  </hyperlinks>
  <printOptions/>
  <pageMargins left="0.75" right="0.75" top="1" bottom="1" header="0.4921259845" footer="0.4921259845"/>
  <pageSetup horizontalDpi="1200" verticalDpi="1200" orientation="portrait" paperSize="9" scale="73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Direction Générale Des Impôts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bourret</dc:creator>
  <cp:keywords/>
  <dc:description/>
  <cp:lastModifiedBy>bordes</cp:lastModifiedBy>
  <cp:lastPrinted>2010-01-14T11:02:36Z</cp:lastPrinted>
  <dcterms:created xsi:type="dcterms:W3CDTF">2004-08-26T15:12:19Z</dcterms:created>
  <dcterms:modified xsi:type="dcterms:W3CDTF">2010-01-14T11:05:19Z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